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DF\Ev portales\2018\1aEvOT2018\Excel\"/>
    </mc:Choice>
  </mc:AlternateContent>
  <bookViews>
    <workbookView xWindow="720" yWindow="1575" windowWidth="13740" windowHeight="8550"/>
  </bookViews>
  <sheets>
    <sheet name="1aEvOT 2018_PI-SIPOT" sheetId="10" r:id="rId1"/>
    <sheet name="1aEvOT 2018_PI" sheetId="8" r:id="rId2"/>
    <sheet name="1aEvOT 2018_SIPOT" sheetId="9" r:id="rId3"/>
  </sheets>
  <definedNames>
    <definedName name="_xlnm._FilterDatabase" localSheetId="1" hidden="1">'1aEvOT 2018_PI'!$A$9:$BF$83</definedName>
    <definedName name="_xlnm._FilterDatabase" localSheetId="0" hidden="1">'1aEvOT 2018_PI-SIPOT'!$A$7:$I$81</definedName>
    <definedName name="_xlnm._FilterDatabase" localSheetId="2" hidden="1">'1aEvOT 2018_SIPOT'!$A$9:$BF$83</definedName>
    <definedName name="_xlnm.Print_Titles" localSheetId="1">'1aEvOT 2018_PI'!$7:$9</definedName>
    <definedName name="_xlnm.Print_Titles" localSheetId="0">'1aEvOT 2018_PI-SIPOT'!$6:$7</definedName>
    <definedName name="_xlnm.Print_Titles" localSheetId="2">'1aEvOT 2018_SIPOT'!$7:$9</definedName>
  </definedNames>
  <calcPr calcId="152511"/>
</workbook>
</file>

<file path=xl/calcChain.xml><?xml version="1.0" encoding="utf-8"?>
<calcChain xmlns="http://schemas.openxmlformats.org/spreadsheetml/2006/main">
  <c r="D6" i="9" l="1"/>
  <c r="D6" i="8"/>
  <c r="D5" i="10"/>
  <c r="BD83" i="9"/>
  <c r="AX83" i="9"/>
  <c r="AT9" i="9"/>
  <c r="AR9" i="9"/>
  <c r="AP83" i="9"/>
  <c r="AP28" i="9"/>
  <c r="AM9" i="9"/>
  <c r="AF83" i="9"/>
  <c r="AB9" i="9"/>
  <c r="Z83" i="9"/>
  <c r="N82" i="9"/>
  <c r="N80" i="9"/>
  <c r="N77" i="9"/>
  <c r="N75" i="9"/>
  <c r="N73" i="9"/>
  <c r="N70" i="9"/>
  <c r="N68" i="9"/>
  <c r="N66" i="9"/>
  <c r="N64" i="9"/>
  <c r="N62" i="9"/>
  <c r="N61" i="9"/>
  <c r="N59" i="9"/>
  <c r="N57" i="9"/>
  <c r="N55" i="9"/>
  <c r="N53" i="9"/>
  <c r="N51" i="9"/>
  <c r="N49" i="9"/>
  <c r="N47" i="9"/>
  <c r="N45" i="9"/>
  <c r="N43" i="9"/>
  <c r="N41" i="9"/>
  <c r="N39" i="9"/>
  <c r="N37" i="9"/>
  <c r="N35" i="9"/>
  <c r="N33" i="9"/>
  <c r="N31" i="9"/>
  <c r="N29" i="9"/>
  <c r="N27" i="9"/>
  <c r="N25" i="9"/>
  <c r="N23" i="9"/>
  <c r="N21" i="9"/>
  <c r="N19" i="9"/>
  <c r="N17" i="9"/>
  <c r="N15" i="9"/>
  <c r="N13" i="9"/>
  <c r="L9" i="9"/>
  <c r="N11" i="9"/>
  <c r="N83" i="9"/>
  <c r="N12" i="9"/>
  <c r="N14" i="9"/>
  <c r="N16" i="9"/>
  <c r="N18" i="9"/>
  <c r="N20" i="9"/>
  <c r="N22" i="9"/>
  <c r="N24" i="9"/>
  <c r="N26" i="9"/>
  <c r="N28" i="9"/>
  <c r="N30" i="9"/>
  <c r="N32" i="9"/>
  <c r="N34" i="9"/>
  <c r="N36" i="9"/>
  <c r="N38" i="9"/>
  <c r="N40" i="9"/>
  <c r="N42" i="9"/>
  <c r="N44" i="9"/>
  <c r="N46" i="9"/>
  <c r="N48" i="9"/>
  <c r="N50" i="9"/>
  <c r="N52" i="9"/>
  <c r="N54" i="9"/>
  <c r="N56" i="9"/>
  <c r="N58" i="9"/>
  <c r="N60" i="9"/>
  <c r="N63" i="9"/>
  <c r="N65" i="9"/>
  <c r="N67" i="9"/>
  <c r="N69" i="9"/>
  <c r="N71" i="9"/>
  <c r="N72" i="9"/>
  <c r="N74" i="9"/>
  <c r="N76" i="9"/>
  <c r="N78" i="9"/>
  <c r="N79" i="9"/>
  <c r="N81" i="9"/>
  <c r="BC9" i="9"/>
  <c r="BB9" i="9"/>
  <c r="BA9" i="9"/>
  <c r="AZ9" i="9"/>
  <c r="AW9" i="9"/>
  <c r="AV9" i="9"/>
  <c r="AU9" i="9"/>
  <c r="AO9" i="9"/>
  <c r="AN9" i="9"/>
  <c r="AL9" i="9"/>
  <c r="AE9" i="9"/>
  <c r="AD9" i="9"/>
  <c r="AC9" i="9"/>
  <c r="Y9" i="9"/>
  <c r="X9" i="9"/>
  <c r="W9" i="9"/>
  <c r="V9" i="9"/>
  <c r="S9" i="9"/>
  <c r="R9" i="9"/>
  <c r="Q9" i="9"/>
  <c r="P9" i="9"/>
  <c r="M9" i="9"/>
  <c r="K9" i="9"/>
  <c r="Z28" i="9"/>
  <c r="AH28" i="9" s="1"/>
  <c r="AX28" i="9"/>
  <c r="BD28" i="9"/>
  <c r="BF83" i="9" l="1"/>
  <c r="G81" i="10" s="1"/>
  <c r="AH83" i="9"/>
  <c r="J9" i="9"/>
  <c r="BF28" i="9"/>
  <c r="BD83" i="8"/>
  <c r="AX83" i="8"/>
  <c r="AP82" i="8"/>
  <c r="AP80" i="8"/>
  <c r="AP77" i="8"/>
  <c r="AP75" i="8"/>
  <c r="AP73" i="8"/>
  <c r="AP70" i="8"/>
  <c r="AP68" i="8"/>
  <c r="AP66" i="8"/>
  <c r="AP64" i="8"/>
  <c r="AP62" i="8"/>
  <c r="AP61" i="8"/>
  <c r="AP59" i="8"/>
  <c r="AP57" i="8"/>
  <c r="AP55" i="8"/>
  <c r="AP53" i="8"/>
  <c r="AP51" i="8"/>
  <c r="AP49" i="8"/>
  <c r="AP47" i="8"/>
  <c r="AP45" i="8"/>
  <c r="AP43" i="8"/>
  <c r="AP41" i="8"/>
  <c r="AP39" i="8"/>
  <c r="AP37" i="8"/>
  <c r="AP35" i="8"/>
  <c r="AP33" i="8"/>
  <c r="AP31" i="8"/>
  <c r="AP29" i="8"/>
  <c r="AP27" i="8"/>
  <c r="AP25" i="8"/>
  <c r="AP23" i="8"/>
  <c r="AP21" i="8"/>
  <c r="AP19" i="8"/>
  <c r="AP17" i="8"/>
  <c r="AP15" i="8"/>
  <c r="AP13" i="8"/>
  <c r="AP11" i="8"/>
  <c r="AP12" i="8"/>
  <c r="AP14" i="8"/>
  <c r="AP16" i="8"/>
  <c r="AP18" i="8"/>
  <c r="AP20" i="8"/>
  <c r="AP22" i="8"/>
  <c r="AP24" i="8"/>
  <c r="AP26" i="8"/>
  <c r="AP28" i="8"/>
  <c r="AP30" i="8"/>
  <c r="AP32" i="8"/>
  <c r="AP34" i="8"/>
  <c r="AP36" i="8"/>
  <c r="AP38" i="8"/>
  <c r="AP40" i="8"/>
  <c r="AP42" i="8"/>
  <c r="AP44" i="8"/>
  <c r="AP46" i="8"/>
  <c r="AP48" i="8"/>
  <c r="AP50" i="8"/>
  <c r="AP52" i="8"/>
  <c r="AP54" i="8"/>
  <c r="AP56" i="8"/>
  <c r="AP58" i="8"/>
  <c r="AP60" i="8"/>
  <c r="AP63" i="8"/>
  <c r="AP65" i="8"/>
  <c r="AP67" i="8"/>
  <c r="AP69" i="8"/>
  <c r="AP71" i="8"/>
  <c r="AP72" i="8"/>
  <c r="AP74" i="8"/>
  <c r="AP76" i="8"/>
  <c r="AP78" i="8"/>
  <c r="AP79" i="8"/>
  <c r="AP81" i="8"/>
  <c r="AP83" i="8"/>
  <c r="AM9" i="8" l="1"/>
  <c r="AL9" i="8"/>
  <c r="AF83" i="8"/>
  <c r="AF39" i="8"/>
  <c r="AF38" i="8"/>
  <c r="AF37" i="8"/>
  <c r="AF36" i="8"/>
  <c r="AF35" i="8"/>
  <c r="AD9" i="8"/>
  <c r="AB9" i="8"/>
  <c r="T68" i="8"/>
  <c r="T67" i="8"/>
  <c r="T66" i="8"/>
  <c r="T65" i="8"/>
  <c r="T64" i="8"/>
  <c r="T63" i="8"/>
  <c r="T62" i="8"/>
  <c r="T61" i="8"/>
  <c r="T60" i="8"/>
  <c r="T59" i="8"/>
  <c r="T58" i="8"/>
  <c r="T57" i="8"/>
  <c r="T52" i="8"/>
  <c r="T46" i="8"/>
  <c r="T44" i="8"/>
  <c r="T43" i="8"/>
  <c r="T42" i="8"/>
  <c r="T39" i="8"/>
  <c r="T27" i="8"/>
  <c r="T26" i="8"/>
  <c r="T21" i="8"/>
  <c r="T18" i="8"/>
  <c r="T17" i="8"/>
  <c r="T16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P9" i="8"/>
  <c r="J9" i="8"/>
  <c r="K9" i="8"/>
  <c r="L9" i="8"/>
  <c r="M9" i="8"/>
  <c r="BC9" i="8"/>
  <c r="BB9" i="8"/>
  <c r="BA9" i="8"/>
  <c r="AZ9" i="8"/>
  <c r="AW9" i="8"/>
  <c r="AV9" i="8"/>
  <c r="AU9" i="8"/>
  <c r="AT9" i="8"/>
  <c r="AR9" i="8"/>
  <c r="AO9" i="8"/>
  <c r="AN9" i="8"/>
  <c r="AE9" i="8"/>
  <c r="AC9" i="8"/>
  <c r="Y9" i="8"/>
  <c r="X9" i="8"/>
  <c r="W9" i="8"/>
  <c r="V9" i="8"/>
  <c r="S9" i="8"/>
  <c r="R9" i="8"/>
  <c r="Q9" i="8"/>
  <c r="AH83" i="8" l="1"/>
  <c r="AF9" i="8"/>
  <c r="BF83" i="8"/>
  <c r="F81" i="10" s="1"/>
  <c r="I81" i="10" s="1"/>
  <c r="T26" i="9" l="1"/>
  <c r="BD69" i="8" l="1"/>
  <c r="AF9" i="9" l="1"/>
  <c r="AP9" i="9"/>
  <c r="BD9" i="9"/>
  <c r="T9" i="9"/>
  <c r="Z9" i="9"/>
  <c r="N9" i="9"/>
  <c r="AX9" i="9"/>
  <c r="BD82" i="9"/>
  <c r="AX82" i="9"/>
  <c r="AP82" i="9"/>
  <c r="Z82" i="9"/>
  <c r="AH82" i="9" s="1"/>
  <c r="BD81" i="9"/>
  <c r="AX81" i="9"/>
  <c r="AP81" i="9"/>
  <c r="Z81" i="9"/>
  <c r="AH81" i="9" s="1"/>
  <c r="BD80" i="9"/>
  <c r="AX80" i="9"/>
  <c r="AP80" i="9"/>
  <c r="Z80" i="9"/>
  <c r="AH80" i="9" s="1"/>
  <c r="BD79" i="9"/>
  <c r="AX79" i="9"/>
  <c r="AP79" i="9"/>
  <c r="Z79" i="9"/>
  <c r="AH79" i="9" s="1"/>
  <c r="BD78" i="9"/>
  <c r="AX78" i="9"/>
  <c r="AP78" i="9"/>
  <c r="Z78" i="9"/>
  <c r="AH78" i="9" s="1"/>
  <c r="BD77" i="9"/>
  <c r="AX77" i="9"/>
  <c r="AP77" i="9"/>
  <c r="Z77" i="9"/>
  <c r="AH77" i="9" s="1"/>
  <c r="BD76" i="9"/>
  <c r="AX76" i="9"/>
  <c r="AP76" i="9"/>
  <c r="Z76" i="9"/>
  <c r="AH76" i="9" s="1"/>
  <c r="BD75" i="9"/>
  <c r="AX75" i="9"/>
  <c r="AP75" i="9"/>
  <c r="Z75" i="9"/>
  <c r="AH75" i="9" s="1"/>
  <c r="BD74" i="9"/>
  <c r="AX74" i="9"/>
  <c r="AP74" i="9"/>
  <c r="Z74" i="9"/>
  <c r="BD73" i="9"/>
  <c r="AX73" i="9"/>
  <c r="AP73" i="9"/>
  <c r="Z73" i="9"/>
  <c r="AH73" i="9" s="1"/>
  <c r="BD72" i="9"/>
  <c r="AX72" i="9"/>
  <c r="AP72" i="9"/>
  <c r="Z72" i="9"/>
  <c r="AH72" i="9" s="1"/>
  <c r="BD71" i="9"/>
  <c r="AX71" i="9"/>
  <c r="AP71" i="9"/>
  <c r="Z71" i="9"/>
  <c r="AH71" i="9" s="1"/>
  <c r="BD70" i="9"/>
  <c r="AX70" i="9"/>
  <c r="AP70" i="9"/>
  <c r="Z70" i="9"/>
  <c r="AH70" i="9" s="1"/>
  <c r="BD69" i="9"/>
  <c r="AX69" i="9"/>
  <c r="AP69" i="9"/>
  <c r="Z69" i="9"/>
  <c r="AH69" i="9" s="1"/>
  <c r="BD68" i="9"/>
  <c r="AX68" i="9"/>
  <c r="AP68" i="9"/>
  <c r="Z68" i="9"/>
  <c r="AH68" i="9" s="1"/>
  <c r="T68" i="9"/>
  <c r="BD67" i="9"/>
  <c r="AX67" i="9"/>
  <c r="AP67" i="9"/>
  <c r="Z67" i="9"/>
  <c r="AH67" i="9" s="1"/>
  <c r="T67" i="9"/>
  <c r="BD66" i="9"/>
  <c r="AX66" i="9"/>
  <c r="AP66" i="9"/>
  <c r="Z66" i="9"/>
  <c r="AH66" i="9" s="1"/>
  <c r="T66" i="9"/>
  <c r="BD65" i="9"/>
  <c r="AX65" i="9"/>
  <c r="AP65" i="9"/>
  <c r="Z65" i="9"/>
  <c r="AH65" i="9" s="1"/>
  <c r="T65" i="9"/>
  <c r="BD64" i="9"/>
  <c r="AX64" i="9"/>
  <c r="AP64" i="9"/>
  <c r="Z64" i="9"/>
  <c r="AH64" i="9" s="1"/>
  <c r="T64" i="9"/>
  <c r="BD63" i="9"/>
  <c r="AX63" i="9"/>
  <c r="AP63" i="9"/>
  <c r="Z63" i="9"/>
  <c r="AH63" i="9" s="1"/>
  <c r="T63" i="9"/>
  <c r="BD62" i="9"/>
  <c r="AX62" i="9"/>
  <c r="AP62" i="9"/>
  <c r="Z62" i="9"/>
  <c r="AH62" i="9" s="1"/>
  <c r="T62" i="9"/>
  <c r="BD61" i="9"/>
  <c r="AX61" i="9"/>
  <c r="AP61" i="9"/>
  <c r="Z61" i="9"/>
  <c r="AH61" i="9" s="1"/>
  <c r="T61" i="9"/>
  <c r="BD60" i="9"/>
  <c r="AX60" i="9"/>
  <c r="AP60" i="9"/>
  <c r="Z60" i="9"/>
  <c r="AH60" i="9" s="1"/>
  <c r="T60" i="9"/>
  <c r="BD59" i="9"/>
  <c r="AX59" i="9"/>
  <c r="AP59" i="9"/>
  <c r="Z59" i="9"/>
  <c r="AH59" i="9" s="1"/>
  <c r="T59" i="9"/>
  <c r="BD58" i="9"/>
  <c r="AX58" i="9"/>
  <c r="AP58" i="9"/>
  <c r="Z58" i="9"/>
  <c r="AH58" i="9" s="1"/>
  <c r="T58" i="9"/>
  <c r="BD57" i="9"/>
  <c r="AX57" i="9"/>
  <c r="AP57" i="9"/>
  <c r="Z57" i="9"/>
  <c r="AH57" i="9" s="1"/>
  <c r="T57" i="9"/>
  <c r="BD56" i="9"/>
  <c r="AX56" i="9"/>
  <c r="AP56" i="9"/>
  <c r="Z56" i="9"/>
  <c r="AH56" i="9" s="1"/>
  <c r="BD55" i="9"/>
  <c r="AX55" i="9"/>
  <c r="AP55" i="9"/>
  <c r="Z55" i="9"/>
  <c r="AH55" i="9" s="1"/>
  <c r="BD54" i="9"/>
  <c r="AX54" i="9"/>
  <c r="AP54" i="9"/>
  <c r="Z54" i="9"/>
  <c r="AH54" i="9" s="1"/>
  <c r="BD52" i="9"/>
  <c r="AX52" i="9"/>
  <c r="AP52" i="9"/>
  <c r="Z52" i="9"/>
  <c r="AH52" i="9" s="1"/>
  <c r="T52" i="9"/>
  <c r="BD51" i="9"/>
  <c r="AX51" i="9"/>
  <c r="AP51" i="9"/>
  <c r="Z51" i="9"/>
  <c r="AH51" i="9" s="1"/>
  <c r="BD50" i="9"/>
  <c r="AX50" i="9"/>
  <c r="AP50" i="9"/>
  <c r="Z50" i="9"/>
  <c r="AH50" i="9" s="1"/>
  <c r="BD49" i="9"/>
  <c r="AX49" i="9"/>
  <c r="AP49" i="9"/>
  <c r="Z49" i="9"/>
  <c r="AH49" i="9" s="1"/>
  <c r="BD53" i="9"/>
  <c r="AX53" i="9"/>
  <c r="AP53" i="9"/>
  <c r="Z53" i="9"/>
  <c r="AH53" i="9" s="1"/>
  <c r="BD48" i="9"/>
  <c r="AX48" i="9"/>
  <c r="AP48" i="9"/>
  <c r="Z48" i="9"/>
  <c r="AH48" i="9" s="1"/>
  <c r="BD47" i="9"/>
  <c r="AX47" i="9"/>
  <c r="AP47" i="9"/>
  <c r="Z47" i="9"/>
  <c r="AH47" i="9" s="1"/>
  <c r="BD46" i="9"/>
  <c r="AX46" i="9"/>
  <c r="AP46" i="9"/>
  <c r="Z46" i="9"/>
  <c r="AH46" i="9" s="1"/>
  <c r="T46" i="9"/>
  <c r="BD45" i="9"/>
  <c r="AX45" i="9"/>
  <c r="AP45" i="9"/>
  <c r="Z45" i="9"/>
  <c r="AH45" i="9" s="1"/>
  <c r="BD44" i="9"/>
  <c r="AX44" i="9"/>
  <c r="AP44" i="9"/>
  <c r="Z44" i="9"/>
  <c r="AH44" i="9" s="1"/>
  <c r="T44" i="9"/>
  <c r="BD43" i="9"/>
  <c r="AX43" i="9"/>
  <c r="AP43" i="9"/>
  <c r="Z43" i="9"/>
  <c r="AH43" i="9" s="1"/>
  <c r="T43" i="9"/>
  <c r="BD42" i="9"/>
  <c r="AX42" i="9"/>
  <c r="AP42" i="9"/>
  <c r="Z42" i="9"/>
  <c r="AH42" i="9" s="1"/>
  <c r="T42" i="9"/>
  <c r="BD41" i="9"/>
  <c r="AX41" i="9"/>
  <c r="AP41" i="9"/>
  <c r="Z41" i="9"/>
  <c r="AH41" i="9" s="1"/>
  <c r="BD40" i="9"/>
  <c r="AX40" i="9"/>
  <c r="AP40" i="9"/>
  <c r="Z40" i="9"/>
  <c r="AH40" i="9" s="1"/>
  <c r="BD39" i="9"/>
  <c r="AX39" i="9"/>
  <c r="AP39" i="9"/>
  <c r="AF39" i="9"/>
  <c r="Z39" i="9"/>
  <c r="T39" i="9"/>
  <c r="BD38" i="9"/>
  <c r="AX38" i="9"/>
  <c r="AP38" i="9"/>
  <c r="AF38" i="9"/>
  <c r="Z38" i="9"/>
  <c r="BD37" i="9"/>
  <c r="AX37" i="9"/>
  <c r="AP37" i="9"/>
  <c r="AF37" i="9"/>
  <c r="Z37" i="9"/>
  <c r="BD36" i="9"/>
  <c r="AX36" i="9"/>
  <c r="AP36" i="9"/>
  <c r="AF36" i="9"/>
  <c r="Z36" i="9"/>
  <c r="BD35" i="9"/>
  <c r="AX35" i="9"/>
  <c r="AP35" i="9"/>
  <c r="AF35" i="9"/>
  <c r="Z35" i="9"/>
  <c r="BD34" i="9"/>
  <c r="AX34" i="9"/>
  <c r="AP34" i="9"/>
  <c r="AF34" i="9"/>
  <c r="Z34" i="9"/>
  <c r="BD33" i="9"/>
  <c r="AX33" i="9"/>
  <c r="AP33" i="9"/>
  <c r="Z33" i="9"/>
  <c r="AH33" i="9" s="1"/>
  <c r="BD32" i="9"/>
  <c r="AX32" i="9"/>
  <c r="AP32" i="9"/>
  <c r="Z32" i="9"/>
  <c r="BD31" i="9"/>
  <c r="AX31" i="9"/>
  <c r="AP31" i="9"/>
  <c r="Z31" i="9"/>
  <c r="AH31" i="9" s="1"/>
  <c r="BD30" i="9"/>
  <c r="AX30" i="9"/>
  <c r="AP30" i="9"/>
  <c r="Z30" i="9"/>
  <c r="AH30" i="9" s="1"/>
  <c r="BD29" i="9"/>
  <c r="AX29" i="9"/>
  <c r="AP29" i="9"/>
  <c r="Z29" i="9"/>
  <c r="AH29" i="9" s="1"/>
  <c r="BD27" i="9"/>
  <c r="AX27" i="9"/>
  <c r="AP27" i="9"/>
  <c r="Z27" i="9"/>
  <c r="AH27" i="9" s="1"/>
  <c r="T27" i="9"/>
  <c r="BD26" i="9"/>
  <c r="AX26" i="9"/>
  <c r="AP26" i="9"/>
  <c r="Z26" i="9"/>
  <c r="AH26" i="9" s="1"/>
  <c r="BD25" i="9"/>
  <c r="AX25" i="9"/>
  <c r="AP25" i="9"/>
  <c r="Z25" i="9"/>
  <c r="AH25" i="9" s="1"/>
  <c r="BD24" i="9"/>
  <c r="AX24" i="9"/>
  <c r="AP24" i="9"/>
  <c r="Z24" i="9"/>
  <c r="AH24" i="9" s="1"/>
  <c r="BD23" i="9"/>
  <c r="AX23" i="9"/>
  <c r="AP23" i="9"/>
  <c r="Z23" i="9"/>
  <c r="AH23" i="9" s="1"/>
  <c r="BD22" i="9"/>
  <c r="AX22" i="9"/>
  <c r="AP22" i="9"/>
  <c r="Z22" i="9"/>
  <c r="AH22" i="9" s="1"/>
  <c r="BD21" i="9"/>
  <c r="AX21" i="9"/>
  <c r="AP21" i="9"/>
  <c r="Z21" i="9"/>
  <c r="AH21" i="9" s="1"/>
  <c r="T21" i="9"/>
  <c r="BD20" i="9"/>
  <c r="AX20" i="9"/>
  <c r="AP20" i="9"/>
  <c r="Z20" i="9"/>
  <c r="AH20" i="9" s="1"/>
  <c r="BD19" i="9"/>
  <c r="AX19" i="9"/>
  <c r="AP19" i="9"/>
  <c r="Z19" i="9"/>
  <c r="AH19" i="9" s="1"/>
  <c r="BD18" i="9"/>
  <c r="AX18" i="9"/>
  <c r="AP18" i="9"/>
  <c r="Z18" i="9"/>
  <c r="AH18" i="9" s="1"/>
  <c r="T18" i="9"/>
  <c r="BD17" i="9"/>
  <c r="AX17" i="9"/>
  <c r="AP17" i="9"/>
  <c r="Z17" i="9"/>
  <c r="AH17" i="9" s="1"/>
  <c r="T17" i="9"/>
  <c r="BD16" i="9"/>
  <c r="AX16" i="9"/>
  <c r="AP16" i="9"/>
  <c r="Z16" i="9"/>
  <c r="AH16" i="9" s="1"/>
  <c r="T16" i="9"/>
  <c r="BD15" i="9"/>
  <c r="AX15" i="9"/>
  <c r="AP15" i="9"/>
  <c r="Z15" i="9"/>
  <c r="AH15" i="9" s="1"/>
  <c r="BD14" i="9"/>
  <c r="AX14" i="9"/>
  <c r="AP14" i="9"/>
  <c r="Z14" i="9"/>
  <c r="AH14" i="9" s="1"/>
  <c r="T14" i="9"/>
  <c r="BD13" i="9"/>
  <c r="AX13" i="9"/>
  <c r="AP13" i="9"/>
  <c r="Z13" i="9"/>
  <c r="AH13" i="9" s="1"/>
  <c r="BD12" i="9"/>
  <c r="AX12" i="9"/>
  <c r="AP12" i="9"/>
  <c r="Z12" i="9"/>
  <c r="AH12" i="9" s="1"/>
  <c r="BD11" i="9"/>
  <c r="AX11" i="9"/>
  <c r="AP11" i="9"/>
  <c r="Z11" i="9"/>
  <c r="AH11" i="9" s="1"/>
  <c r="BD10" i="9"/>
  <c r="AX10" i="9"/>
  <c r="AP10" i="9"/>
  <c r="Z10" i="9"/>
  <c r="AH10" i="9" s="1"/>
  <c r="N10" i="9"/>
  <c r="BF26" i="9" l="1"/>
  <c r="G24" i="10" s="1"/>
  <c r="AH37" i="9"/>
  <c r="BF76" i="9"/>
  <c r="G74" i="10" s="1"/>
  <c r="BF80" i="9"/>
  <c r="G78" i="10" s="1"/>
  <c r="BF55" i="9"/>
  <c r="G53" i="10" s="1"/>
  <c r="BF78" i="9"/>
  <c r="G76" i="10" s="1"/>
  <c r="BF48" i="9"/>
  <c r="G46" i="10" s="1"/>
  <c r="BF49" i="9"/>
  <c r="G47" i="10" s="1"/>
  <c r="BF27" i="9"/>
  <c r="G25" i="10" s="1"/>
  <c r="BF31" i="9"/>
  <c r="G29" i="10" s="1"/>
  <c r="AH39" i="9"/>
  <c r="BF70" i="9"/>
  <c r="G68" i="10" s="1"/>
  <c r="AH34" i="9"/>
  <c r="BF53" i="9"/>
  <c r="G51" i="10" s="1"/>
  <c r="BF82" i="9"/>
  <c r="G80" i="10" s="1"/>
  <c r="BF37" i="9"/>
  <c r="G35" i="10" s="1"/>
  <c r="BF46" i="9"/>
  <c r="G44" i="10" s="1"/>
  <c r="BF33" i="9"/>
  <c r="G31" i="10" s="1"/>
  <c r="AH35" i="9"/>
  <c r="BF81" i="9"/>
  <c r="G79" i="10" s="1"/>
  <c r="BF21" i="9"/>
  <c r="G19" i="10" s="1"/>
  <c r="BF19" i="9"/>
  <c r="G17" i="10" s="1"/>
  <c r="BF12" i="9"/>
  <c r="G10" i="10" s="1"/>
  <c r="BF68" i="9"/>
  <c r="G66" i="10" s="1"/>
  <c r="BF62" i="9"/>
  <c r="G60" i="10" s="1"/>
  <c r="BF57" i="9"/>
  <c r="G55" i="10" s="1"/>
  <c r="BF15" i="9"/>
  <c r="G13" i="10" s="1"/>
  <c r="BF25" i="9"/>
  <c r="G23" i="10" s="1"/>
  <c r="BF36" i="9"/>
  <c r="G34" i="10" s="1"/>
  <c r="BF67" i="9"/>
  <c r="G65" i="10" s="1"/>
  <c r="BF69" i="9"/>
  <c r="G67" i="10" s="1"/>
  <c r="BF71" i="9"/>
  <c r="G69" i="10" s="1"/>
  <c r="BF17" i="9"/>
  <c r="G15" i="10" s="1"/>
  <c r="BF20" i="9"/>
  <c r="G18" i="10" s="1"/>
  <c r="BF23" i="9"/>
  <c r="G21" i="10" s="1"/>
  <c r="BF34" i="9"/>
  <c r="G32" i="10" s="1"/>
  <c r="AH36" i="9"/>
  <c r="BF61" i="9"/>
  <c r="G59" i="10" s="1"/>
  <c r="BF66" i="9"/>
  <c r="G64" i="10" s="1"/>
  <c r="BF73" i="9"/>
  <c r="G71" i="10" s="1"/>
  <c r="BF77" i="9"/>
  <c r="G75" i="10" s="1"/>
  <c r="BF74" i="9"/>
  <c r="G72" i="10" s="1"/>
  <c r="BF14" i="9"/>
  <c r="G12" i="10" s="1"/>
  <c r="BF16" i="9"/>
  <c r="G14" i="10" s="1"/>
  <c r="BF24" i="9"/>
  <c r="G22" i="10" s="1"/>
  <c r="BF32" i="9"/>
  <c r="G30" i="10" s="1"/>
  <c r="BF39" i="9"/>
  <c r="G37" i="10" s="1"/>
  <c r="BF45" i="9"/>
  <c r="G43" i="10" s="1"/>
  <c r="BF51" i="9"/>
  <c r="G49" i="10" s="1"/>
  <c r="BF65" i="9"/>
  <c r="G63" i="10" s="1"/>
  <c r="BF10" i="9"/>
  <c r="BF29" i="9"/>
  <c r="G27" i="10" s="1"/>
  <c r="AH32" i="9"/>
  <c r="BF41" i="9"/>
  <c r="G39" i="10" s="1"/>
  <c r="BF44" i="9"/>
  <c r="G42" i="10" s="1"/>
  <c r="BF47" i="9"/>
  <c r="G45" i="10" s="1"/>
  <c r="BF52" i="9"/>
  <c r="G50" i="10" s="1"/>
  <c r="BF60" i="9"/>
  <c r="G58" i="10" s="1"/>
  <c r="BF72" i="9"/>
  <c r="G70" i="10" s="1"/>
  <c r="BF75" i="9"/>
  <c r="G73" i="10" s="1"/>
  <c r="BF13" i="9"/>
  <c r="G11" i="10" s="1"/>
  <c r="BF22" i="9"/>
  <c r="G20" i="10" s="1"/>
  <c r="BF35" i="9"/>
  <c r="G33" i="10" s="1"/>
  <c r="BF38" i="9"/>
  <c r="G36" i="10" s="1"/>
  <c r="BF40" i="9"/>
  <c r="G38" i="10" s="1"/>
  <c r="BF43" i="9"/>
  <c r="G41" i="10" s="1"/>
  <c r="BF50" i="9"/>
  <c r="G48" i="10" s="1"/>
  <c r="BF56" i="9"/>
  <c r="G54" i="10" s="1"/>
  <c r="BF59" i="9"/>
  <c r="G57" i="10" s="1"/>
  <c r="BF64" i="9"/>
  <c r="G62" i="10" s="1"/>
  <c r="BF79" i="9"/>
  <c r="G77" i="10" s="1"/>
  <c r="BF18" i="9"/>
  <c r="G16" i="10" s="1"/>
  <c r="G26" i="10"/>
  <c r="BF30" i="9"/>
  <c r="G28" i="10" s="1"/>
  <c r="AH38" i="9"/>
  <c r="BF42" i="9"/>
  <c r="G40" i="10" s="1"/>
  <c r="BF54" i="9"/>
  <c r="G52" i="10" s="1"/>
  <c r="BF58" i="9"/>
  <c r="G56" i="10" s="1"/>
  <c r="BF63" i="9"/>
  <c r="G61" i="10" s="1"/>
  <c r="AH74" i="9"/>
  <c r="BF11" i="9"/>
  <c r="G9" i="10" s="1"/>
  <c r="BD82" i="8"/>
  <c r="BD81" i="8"/>
  <c r="BD80" i="8"/>
  <c r="BD79" i="8"/>
  <c r="BD78" i="8"/>
  <c r="BD77" i="8"/>
  <c r="BD76" i="8"/>
  <c r="BD75" i="8"/>
  <c r="BD74" i="8"/>
  <c r="BD73" i="8"/>
  <c r="BD72" i="8"/>
  <c r="BD71" i="8"/>
  <c r="BD70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2" i="8"/>
  <c r="BD51" i="8"/>
  <c r="BD50" i="8"/>
  <c r="BD49" i="8"/>
  <c r="BD53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2" i="8"/>
  <c r="AX51" i="8"/>
  <c r="AX50" i="8"/>
  <c r="AX49" i="8"/>
  <c r="AX53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P10" i="8"/>
  <c r="AF34" i="8"/>
  <c r="AH82" i="8"/>
  <c r="AH81" i="8"/>
  <c r="AH80" i="8"/>
  <c r="AH79" i="8"/>
  <c r="AH78" i="8"/>
  <c r="AH77" i="8"/>
  <c r="AH76" i="8"/>
  <c r="AH75" i="8"/>
  <c r="AH74" i="8"/>
  <c r="AH73" i="8"/>
  <c r="AH72" i="8"/>
  <c r="AH71" i="8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2" i="8"/>
  <c r="AH51" i="8"/>
  <c r="AH50" i="8"/>
  <c r="AH49" i="8"/>
  <c r="AH53" i="8"/>
  <c r="AH48" i="8"/>
  <c r="AH47" i="8"/>
  <c r="AH46" i="8"/>
  <c r="AH45" i="8"/>
  <c r="AH44" i="8"/>
  <c r="AH43" i="8"/>
  <c r="AH42" i="8"/>
  <c r="AH41" i="8"/>
  <c r="AH40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9" i="9" l="1"/>
  <c r="BF9" i="9"/>
  <c r="Z10" i="8"/>
  <c r="BD9" i="8"/>
  <c r="AP9" i="8"/>
  <c r="G8" i="10"/>
  <c r="G7" i="10" s="1"/>
  <c r="AX9" i="8"/>
  <c r="AH39" i="8"/>
  <c r="AH37" i="8"/>
  <c r="AH34" i="8"/>
  <c r="AH35" i="8"/>
  <c r="AH36" i="8"/>
  <c r="AH38" i="8"/>
  <c r="T14" i="8"/>
  <c r="BF82" i="8"/>
  <c r="BF81" i="8"/>
  <c r="BF80" i="8"/>
  <c r="F78" i="10" s="1"/>
  <c r="BF79" i="8"/>
  <c r="F77" i="10" s="1"/>
  <c r="BF78" i="8"/>
  <c r="F76" i="10" s="1"/>
  <c r="BF77" i="8"/>
  <c r="F75" i="10" s="1"/>
  <c r="BF76" i="8"/>
  <c r="F74" i="10" s="1"/>
  <c r="BF75" i="8"/>
  <c r="F73" i="10" s="1"/>
  <c r="BF74" i="8"/>
  <c r="F72" i="10" s="1"/>
  <c r="BF73" i="8"/>
  <c r="F71" i="10" s="1"/>
  <c r="BF72" i="8"/>
  <c r="F70" i="10" s="1"/>
  <c r="BF71" i="8"/>
  <c r="F69" i="10" s="1"/>
  <c r="BF70" i="8"/>
  <c r="F68" i="10" s="1"/>
  <c r="BF69" i="8"/>
  <c r="F67" i="10" s="1"/>
  <c r="BF56" i="8"/>
  <c r="F54" i="10" s="1"/>
  <c r="BF55" i="8"/>
  <c r="F53" i="10" s="1"/>
  <c r="BF54" i="8"/>
  <c r="F52" i="10" s="1"/>
  <c r="BF51" i="8"/>
  <c r="F49" i="10" s="1"/>
  <c r="BF50" i="8"/>
  <c r="F48" i="10" s="1"/>
  <c r="BF49" i="8"/>
  <c r="F47" i="10" s="1"/>
  <c r="BF53" i="8"/>
  <c r="F51" i="10" s="1"/>
  <c r="BF48" i="8"/>
  <c r="F46" i="10" s="1"/>
  <c r="BF47" i="8"/>
  <c r="F45" i="10" s="1"/>
  <c r="BF45" i="8"/>
  <c r="F43" i="10" s="1"/>
  <c r="BF41" i="8"/>
  <c r="F39" i="10" s="1"/>
  <c r="BF40" i="8"/>
  <c r="F38" i="10" s="1"/>
  <c r="BF38" i="8"/>
  <c r="F36" i="10" s="1"/>
  <c r="BF37" i="8"/>
  <c r="BF36" i="8"/>
  <c r="F34" i="10" s="1"/>
  <c r="BF35" i="8"/>
  <c r="F33" i="10" s="1"/>
  <c r="BF34" i="8"/>
  <c r="F32" i="10" s="1"/>
  <c r="BF33" i="8"/>
  <c r="F31" i="10" s="1"/>
  <c r="BF32" i="8"/>
  <c r="F30" i="10" s="1"/>
  <c r="BF31" i="8"/>
  <c r="F29" i="10" s="1"/>
  <c r="BF30" i="8"/>
  <c r="F28" i="10" s="1"/>
  <c r="BF29" i="8"/>
  <c r="F27" i="10" s="1"/>
  <c r="BF28" i="8"/>
  <c r="F26" i="10" s="1"/>
  <c r="BF25" i="8"/>
  <c r="F23" i="10" s="1"/>
  <c r="BF24" i="8"/>
  <c r="F22" i="10" s="1"/>
  <c r="BF23" i="8"/>
  <c r="F21" i="10" s="1"/>
  <c r="BF22" i="8"/>
  <c r="F20" i="10" s="1"/>
  <c r="BF20" i="8"/>
  <c r="F18" i="10" s="1"/>
  <c r="BF19" i="8"/>
  <c r="F17" i="10" s="1"/>
  <c r="BF15" i="8"/>
  <c r="F13" i="10" s="1"/>
  <c r="BF13" i="8"/>
  <c r="F11" i="10" s="1"/>
  <c r="BF12" i="8"/>
  <c r="F10" i="10" s="1"/>
  <c r="BF11" i="8"/>
  <c r="F9" i="10" s="1"/>
  <c r="N10" i="8"/>
  <c r="I10" i="10" l="1"/>
  <c r="I11" i="10"/>
  <c r="I68" i="10"/>
  <c r="I75" i="10"/>
  <c r="I26" i="10"/>
  <c r="I23" i="10"/>
  <c r="I51" i="10"/>
  <c r="I28" i="10"/>
  <c r="I67" i="10"/>
  <c r="I47" i="10"/>
  <c r="I17" i="10"/>
  <c r="I49" i="10"/>
  <c r="I70" i="10"/>
  <c r="I76" i="10"/>
  <c r="I46" i="10"/>
  <c r="I13" i="10"/>
  <c r="I18" i="10"/>
  <c r="I38" i="10"/>
  <c r="I20" i="10"/>
  <c r="I30" i="10"/>
  <c r="I39" i="10"/>
  <c r="I52" i="10"/>
  <c r="I71" i="10"/>
  <c r="I74" i="10"/>
  <c r="I27" i="10"/>
  <c r="I36" i="10"/>
  <c r="I29" i="10"/>
  <c r="I21" i="10"/>
  <c r="I31" i="10"/>
  <c r="I43" i="10"/>
  <c r="I53" i="10"/>
  <c r="I72" i="10"/>
  <c r="I77" i="10"/>
  <c r="I33" i="10"/>
  <c r="I34" i="10"/>
  <c r="I69" i="10"/>
  <c r="I48" i="10"/>
  <c r="I9" i="10"/>
  <c r="I22" i="10"/>
  <c r="I32" i="10"/>
  <c r="I45" i="10"/>
  <c r="I54" i="10"/>
  <c r="I73" i="10"/>
  <c r="I78" i="10"/>
  <c r="BF10" i="8"/>
  <c r="F8" i="10" s="1"/>
  <c r="F35" i="10"/>
  <c r="F79" i="10"/>
  <c r="F80" i="10"/>
  <c r="BF14" i="8"/>
  <c r="F12" i="10" s="1"/>
  <c r="BF26" i="8"/>
  <c r="F24" i="10" s="1"/>
  <c r="BF61" i="8"/>
  <c r="F59" i="10" s="1"/>
  <c r="BF66" i="8"/>
  <c r="F64" i="10" s="1"/>
  <c r="BF46" i="8"/>
  <c r="F44" i="10" s="1"/>
  <c r="BF16" i="8"/>
  <c r="F14" i="10" s="1"/>
  <c r="Z9" i="8"/>
  <c r="BF43" i="8"/>
  <c r="F41" i="10" s="1"/>
  <c r="T9" i="8"/>
  <c r="BF44" i="8"/>
  <c r="F42" i="10" s="1"/>
  <c r="BF27" i="8"/>
  <c r="F25" i="10" s="1"/>
  <c r="BF39" i="8"/>
  <c r="F37" i="10" s="1"/>
  <c r="BF18" i="8"/>
  <c r="F16" i="10" s="1"/>
  <c r="BF42" i="8"/>
  <c r="F40" i="10" s="1"/>
  <c r="BF65" i="8"/>
  <c r="F63" i="10" s="1"/>
  <c r="BF21" i="8"/>
  <c r="F19" i="10" s="1"/>
  <c r="BF68" i="8"/>
  <c r="F66" i="10" s="1"/>
  <c r="BF59" i="8"/>
  <c r="F57" i="10" s="1"/>
  <c r="BF64" i="8"/>
  <c r="F62" i="10" s="1"/>
  <c r="BF52" i="8"/>
  <c r="F50" i="10" s="1"/>
  <c r="BF67" i="8"/>
  <c r="F65" i="10" s="1"/>
  <c r="BF60" i="8"/>
  <c r="F58" i="10" s="1"/>
  <c r="BF57" i="8"/>
  <c r="F55" i="10" s="1"/>
  <c r="BF62" i="8"/>
  <c r="F60" i="10" s="1"/>
  <c r="BF58" i="8"/>
  <c r="F56" i="10" s="1"/>
  <c r="BF63" i="8"/>
  <c r="F61" i="10" s="1"/>
  <c r="BF17" i="8"/>
  <c r="F15" i="10" s="1"/>
  <c r="F7" i="10" l="1"/>
  <c r="I7" i="10" s="1"/>
  <c r="I56" i="10"/>
  <c r="I60" i="10"/>
  <c r="I66" i="10"/>
  <c r="I12" i="10"/>
  <c r="I55" i="10"/>
  <c r="I19" i="10"/>
  <c r="I41" i="10"/>
  <c r="I80" i="10"/>
  <c r="I42" i="10"/>
  <c r="I63" i="10"/>
  <c r="I35" i="10"/>
  <c r="I24" i="10"/>
  <c r="I79" i="10"/>
  <c r="I65" i="10"/>
  <c r="I40" i="10"/>
  <c r="I14" i="10"/>
  <c r="I16" i="10"/>
  <c r="I44" i="10"/>
  <c r="I8" i="10"/>
  <c r="I57" i="10"/>
  <c r="I58" i="10"/>
  <c r="I15" i="10"/>
  <c r="I50" i="10"/>
  <c r="I37" i="10"/>
  <c r="I64" i="10"/>
  <c r="I61" i="10"/>
  <c r="I62" i="10"/>
  <c r="I25" i="10"/>
  <c r="I59" i="10"/>
  <c r="BF9" i="8"/>
  <c r="N9" i="8" l="1"/>
  <c r="AH10" i="8" l="1"/>
  <c r="AH9" i="8" s="1"/>
</calcChain>
</file>

<file path=xl/sharedStrings.xml><?xml version="1.0" encoding="utf-8"?>
<sst xmlns="http://schemas.openxmlformats.org/spreadsheetml/2006/main" count="1827" uniqueCount="132">
  <si>
    <t>Consejería Jurídica y de Servicios Legales</t>
  </si>
  <si>
    <t>Oficialía Mayor</t>
  </si>
  <si>
    <t>Secretaría de Desarrollo Económico</t>
  </si>
  <si>
    <t>Secretaría de Desarrollo Social</t>
  </si>
  <si>
    <t>Secretaría de Finanzas</t>
  </si>
  <si>
    <t>Secretaría de Gobierno</t>
  </si>
  <si>
    <t>Secretaría de Salud</t>
  </si>
  <si>
    <t>Secretaría de Seguridad Pública</t>
  </si>
  <si>
    <t>Secretaría de Turismo</t>
  </si>
  <si>
    <t>Secretaría del Medio Ambiente</t>
  </si>
  <si>
    <t>No.</t>
  </si>
  <si>
    <t>Fondo para el Desarrollo Social de la Ciudad de México</t>
  </si>
  <si>
    <t>Secretaría de Protección Civil</t>
  </si>
  <si>
    <t>Órgano de gobierno</t>
  </si>
  <si>
    <t>Policía Bancaria e Industrial</t>
  </si>
  <si>
    <t>Policía Auxiliar</t>
  </si>
  <si>
    <t>Secretaría de Desarrollo Rural y Equidad para las Comunidades</t>
  </si>
  <si>
    <t>Secretaría de Educación</t>
  </si>
  <si>
    <t>Metrobús</t>
  </si>
  <si>
    <t>Artículo que aplica</t>
  </si>
  <si>
    <t>Delegación Álvaro Obregón</t>
  </si>
  <si>
    <t>Delegación Azcapotzalco</t>
  </si>
  <si>
    <t>Delegación Benito Juárez</t>
  </si>
  <si>
    <t>Delegación Coyoacán</t>
  </si>
  <si>
    <t>Delegación Cuauhtémoc</t>
  </si>
  <si>
    <t>Delegación Iztapalapa</t>
  </si>
  <si>
    <t>Delegación La Magdalena Contreras</t>
  </si>
  <si>
    <t>Delegación Miguel Hidalgo</t>
  </si>
  <si>
    <t>Delegación Tláhuac</t>
  </si>
  <si>
    <t>Delegación Tlalpan</t>
  </si>
  <si>
    <t>Delegación Venustiano Carranza</t>
  </si>
  <si>
    <t>Delegación Xochimilco</t>
  </si>
  <si>
    <t>Fecha de conclusión</t>
  </si>
  <si>
    <t>Contraloría General del Distrito Federal</t>
  </si>
  <si>
    <t>Jefatura de Gobierno del Distrito Federal</t>
  </si>
  <si>
    <t>Caja de Previsión de la Policía Preventiva del Distrito Federal</t>
  </si>
  <si>
    <t>Consejo de Evaluación del Desarrollo Social del Distrito Federal</t>
  </si>
  <si>
    <t>Fondo Ambiental Público del Distrito Federal</t>
  </si>
  <si>
    <t>Fondo de Desarrollo Económico del Distrito Federal</t>
  </si>
  <si>
    <t>Fondo Mixto de Promoción Turística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</si>
  <si>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</si>
  <si>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</si>
  <si>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</si>
  <si>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</si>
  <si>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Servicios de Salud Pública del Distrito Federal</t>
  </si>
  <si>
    <t>Asamblea Legislativa del Distrito Federal</t>
  </si>
  <si>
    <t>Comisión de Derechos Humanos del Distrito Federal</t>
  </si>
  <si>
    <t>Junta Local de Conciliación y Arbitraje del Distrito Federal</t>
  </si>
  <si>
    <t>Fecha de inicio</t>
  </si>
  <si>
    <t>Comisión de Filmaciones de la Ciudad de México</t>
  </si>
  <si>
    <t>Escuela de Administración Pública del Distrito Federal</t>
  </si>
  <si>
    <t>Instituto de Formación Profesional</t>
  </si>
  <si>
    <t>Procuraduría Social del Distrito Federal</t>
  </si>
  <si>
    <t>Sistema de Radio y Televisión Digital del Gobierno del Distrito Federal (Capital 21)</t>
  </si>
  <si>
    <t>Evaluador</t>
  </si>
  <si>
    <t>Supervisor</t>
  </si>
  <si>
    <t>Consejo Económico y Social de la Ciudad de México</t>
  </si>
  <si>
    <t>Instituto de Verificación Administrativa del Distrito Federal</t>
  </si>
  <si>
    <t>-</t>
  </si>
  <si>
    <t>Instituto para la Atención y Prevención de las Adicciones en la Ciudad de México</t>
  </si>
  <si>
    <t>Instituto de Acceso a la Información Pública y Protección de Datos Personales del Distrito Federal</t>
  </si>
  <si>
    <t>Envío</t>
  </si>
  <si>
    <t>Fideicomiso Fondo para el Desarrollo Económico y Social de la Ciudad de México</t>
  </si>
  <si>
    <t>Secretaría de Ciencia, Tecnología e Innovación</t>
  </si>
  <si>
    <t>Autoridad de la Zona Patrimonio Mundial Natural y Cultural de la Humanidad en Xochimilco, Tláhuac y Milpa Alta</t>
  </si>
  <si>
    <t>Instituto para la Seguridad de las Construcciones en el Distrito Federal</t>
  </si>
  <si>
    <t>Índice de Cumplimiento Obligaciones Específicas</t>
  </si>
  <si>
    <t>Secretaría de Movilidad</t>
  </si>
  <si>
    <t>Centro de Comando, Control, Cómputo, Comunicaciones y Contacto Ciudadano de la Ciudad de México</t>
  </si>
  <si>
    <t>Fideicomiso de Recuperación Crediticia de la Ciudad de México</t>
  </si>
  <si>
    <t>Mecanismo de Protección Integral de Personas Defensoras de Derechos Humanos y Periodistas del Distrito Federal</t>
  </si>
  <si>
    <t>Sistema de Movilidad 1</t>
  </si>
  <si>
    <t>Consejo de la Judicatura de la Ciudad de México</t>
  </si>
  <si>
    <t>Tribunal Superior de Justicia de la Ciudad de México</t>
  </si>
  <si>
    <t>Partido Acción Nacional en el Distrito Federal</t>
  </si>
  <si>
    <t>Partido del Trabajo en el Distrito Federal</t>
  </si>
  <si>
    <t>Partido Humanista en el Distrito Federal</t>
  </si>
  <si>
    <t>Partido Revolucionario Institucional en el Distrito Federal</t>
  </si>
  <si>
    <t>Partido Verde Ecologista de México en el Distrito Federal</t>
  </si>
  <si>
    <t>Artículo 121</t>
  </si>
  <si>
    <t>Criterios Sustantivos de Contenido</t>
  </si>
  <si>
    <t>Criterios Adjetivos de Actualización</t>
  </si>
  <si>
    <t>Criterios Adjetivos de Confiabilidad</t>
  </si>
  <si>
    <t>Criterios Adjetivos de Formato</t>
  </si>
  <si>
    <t>Índice de Cumplimiento del Artículo 121</t>
  </si>
  <si>
    <t>Artículo 122</t>
  </si>
  <si>
    <t>Índice de Cumplimiento del Artículo 122</t>
  </si>
  <si>
    <t>Índice de Cumplimiento del Artículo Específico</t>
  </si>
  <si>
    <t>135 y 136</t>
  </si>
  <si>
    <t>Obligaciones específicas
(Artículos 123, 124, 125, 126, 127, 128, 129, 132, 133, 134, 135, 137, 138 y 139)</t>
  </si>
  <si>
    <t>Obligaciones específicas
(Artículos 136)</t>
  </si>
  <si>
    <t>126 - Ap. Segundo</t>
  </si>
  <si>
    <t>126 - Ap. Primero</t>
  </si>
  <si>
    <t>Artículo 143</t>
  </si>
  <si>
    <t>Índice de Cumplimiento del Artículo 143</t>
  </si>
  <si>
    <t>Índice de Cumplimiento del Artículo 145</t>
  </si>
  <si>
    <t>Artículo 146</t>
  </si>
  <si>
    <t>Índice de Cumplimiento del Artículo 147</t>
  </si>
  <si>
    <t>Índice de Cumplimiento del Artículo 146</t>
  </si>
  <si>
    <t>Artículo 147</t>
  </si>
  <si>
    <r>
      <t>Índice Global de Obligaciones de Transparencia de la información publicada en el portal de internet
IGOT</t>
    </r>
    <r>
      <rPr>
        <b/>
        <vertAlign val="subscript"/>
        <sz val="11"/>
        <color theme="0"/>
        <rFont val="Calibri"/>
        <family val="2"/>
        <scheme val="minor"/>
      </rPr>
      <t>PI</t>
    </r>
  </si>
  <si>
    <r>
      <t>Índice Global de Obligaciones de Transparencia de la información publicada en el Sistema de Portales de Obligaciones de Transparencia (IGOT</t>
    </r>
    <r>
      <rPr>
        <b/>
        <vertAlign val="subscript"/>
        <sz val="11"/>
        <color theme="0"/>
        <rFont val="Calibri"/>
        <family val="2"/>
        <scheme val="minor"/>
      </rPr>
      <t>SIPOT</t>
    </r>
    <r>
      <rPr>
        <b/>
        <sz val="11"/>
        <color theme="0"/>
        <rFont val="Calibri"/>
        <family val="2"/>
        <scheme val="minor"/>
      </rPr>
      <t>)</t>
    </r>
  </si>
  <si>
    <t>Ignacio Pérez de León Peña</t>
  </si>
  <si>
    <t>Alejandro Oliver López Solorio</t>
  </si>
  <si>
    <t>Carlos Camargo Nava</t>
  </si>
  <si>
    <t>Edgar Francisco Cruz Penagos</t>
  </si>
  <si>
    <t xml:space="preserve">                                   Instituto de Acceso a la Información Pública y Protección de Datos Personales del Distrito Federal</t>
  </si>
  <si>
    <t xml:space="preserve">                                   Dirección de Evaluación, Estudios y Gobierno Abierto</t>
  </si>
  <si>
    <t xml:space="preserve">                                   Portales de Internet</t>
  </si>
  <si>
    <t>Marcela Soto Alarcón</t>
  </si>
  <si>
    <t>Armando Fernández Perafán</t>
  </si>
  <si>
    <t>Mónica Robles Rodriguez</t>
  </si>
  <si>
    <r>
      <t>Índice Global de Obligaciones de Transparencia de la información publicada en el Sistema de Portales de Obligaciones de Transparencia
(IGOT</t>
    </r>
    <r>
      <rPr>
        <b/>
        <vertAlign val="subscript"/>
        <sz val="11"/>
        <color theme="0"/>
        <rFont val="Calibri"/>
        <family val="2"/>
        <scheme val="minor"/>
      </rPr>
      <t>SIPOT</t>
    </r>
    <r>
      <rPr>
        <b/>
        <sz val="11"/>
        <color theme="0"/>
        <rFont val="Calibri"/>
        <family val="2"/>
        <scheme val="minor"/>
      </rPr>
      <t>)</t>
    </r>
  </si>
  <si>
    <t>Índice Global de Obligaciones de Transparencia
IGOT</t>
  </si>
  <si>
    <t>Anabel Mora Ruíz</t>
  </si>
  <si>
    <t>Secretaría Ejecutiva del Mecanismo de Seguimiento y Evaluación del Programa de Derechos Humanos del Distrito Federal</t>
  </si>
  <si>
    <t>Instituto Electoral de la Ciudad de México</t>
  </si>
  <si>
    <t>Tribunal de Justicia Administrativa de la Ciudad de México</t>
  </si>
  <si>
    <t>Tribunal Electoral de la Ciudad de México</t>
  </si>
  <si>
    <t>Natasha Ivonne Alcauter Hernandez</t>
  </si>
  <si>
    <t>Ricardo Gonzalez Cano</t>
  </si>
  <si>
    <t>Mónica G Huesca Pérez</t>
  </si>
  <si>
    <t>José Guadalupe Durán</t>
  </si>
  <si>
    <t>Griscell Ortiz Lezama</t>
  </si>
  <si>
    <t>137 y 138</t>
  </si>
  <si>
    <t>Sindicato de Trabajadores del Poder Judicial del Distrito Federal</t>
  </si>
  <si>
    <t>Sujetos obligados</t>
  </si>
  <si>
    <t>Sujetos Obligados</t>
  </si>
  <si>
    <t xml:space="preserve">                                   Índices de cumplimiento de la 1a. Evaluación de las Obligaciones de Transparencia que deben publicar en sus portales de Internet y en la Plataforma Nacional de Transparencia los Sujetos Obligados de la Ciudad de México, 2018</t>
  </si>
  <si>
    <t xml:space="preserve">                                   Actualización: 20 de marzo de 2018</t>
  </si>
  <si>
    <t xml:space="preserve">                                   Plataforma Nacional de Transparencia - Sistema de Portales de Obligaciones de Transparencia (SIPOT)</t>
  </si>
  <si>
    <t>Índice de Cumplimiento del Artículo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</si>
</sst>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/>
      <right/>
      <top style="thin">
        <color theme="0"/>
      </top>
      <bottom/>
      <diagonal/>
    </border>
    <border>
      <left style="thin">
        <color rgb="FF00808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9999"/>
      </left>
      <right style="thin">
        <color theme="0"/>
      </right>
      <top style="thin">
        <color rgb="FF009999"/>
      </top>
      <bottom/>
      <diagonal/>
    </border>
    <border>
      <left style="thin">
        <color theme="0"/>
      </left>
      <right style="thin">
        <color theme="0"/>
      </right>
      <top style="thin">
        <color rgb="FF009999"/>
      </top>
      <bottom/>
      <diagonal/>
    </border>
    <border>
      <left style="thin">
        <color theme="0"/>
      </left>
      <right style="thin">
        <color rgb="FF009999"/>
      </right>
      <top style="thin">
        <color rgb="FF009999"/>
      </top>
      <bottom/>
      <diagonal/>
    </border>
    <border>
      <left style="thin">
        <color rgb="FF009999"/>
      </left>
      <right style="thin">
        <color theme="0"/>
      </right>
      <top/>
      <bottom style="thin">
        <color rgb="FF009999"/>
      </bottom>
      <diagonal/>
    </border>
    <border>
      <left style="thin">
        <color theme="0"/>
      </left>
      <right style="thin">
        <color theme="0"/>
      </right>
      <top/>
      <bottom style="thin">
        <color rgb="FF009999"/>
      </bottom>
      <diagonal/>
    </border>
    <border>
      <left style="thin">
        <color theme="0"/>
      </left>
      <right style="thin">
        <color rgb="FF009999"/>
      </right>
      <top/>
      <bottom style="thin">
        <color rgb="FF009999"/>
      </bottom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rgb="FF009999"/>
      </right>
      <top style="thin">
        <color rgb="FF009999"/>
      </top>
      <bottom style="thin">
        <color theme="0"/>
      </bottom>
      <diagonal/>
    </border>
    <border>
      <left style="thin">
        <color rgb="FF0099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9999"/>
      </right>
      <top style="thin">
        <color theme="0"/>
      </top>
      <bottom style="thin">
        <color theme="0"/>
      </bottom>
      <diagonal/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  <diagonal/>
    </border>
    <border>
      <left style="thin">
        <color theme="0"/>
      </left>
      <right style="thin">
        <color rgb="FF009999"/>
      </right>
      <top style="thin">
        <color theme="0"/>
      </top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theme="0"/>
      </bottom>
      <diagonal/>
    </border>
    <border>
      <left style="thin">
        <color rgb="FF009999"/>
      </left>
      <right style="thin">
        <color rgb="FF009999"/>
      </right>
      <top style="thin">
        <color theme="0"/>
      </top>
      <bottom style="thin">
        <color theme="0"/>
      </bottom>
      <diagonal/>
    </border>
    <border>
      <left style="thin">
        <color rgb="FF009999"/>
      </left>
      <right style="thin">
        <color rgb="FF009999"/>
      </right>
      <top style="thin">
        <color theme="0"/>
      </top>
      <bottom style="thin">
        <color rgb="FF009999"/>
      </bottom>
      <diagonal/>
    </border>
    <border>
      <left/>
      <right style="thin">
        <color theme="0"/>
      </right>
      <top style="thin">
        <color rgb="FF0099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2" fontId="1" fillId="4" borderId="28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6" xfId="0" applyNumberFormat="1" applyFont="1" applyFill="1" applyBorder="1" applyAlignment="1">
      <alignment horizontal="center" vertical="center" wrapText="1"/>
    </xf>
    <xf numFmtId="0" fontId="1" fillId="3" borderId="27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5" borderId="26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</cellXfs>
  <cellStyles count="8"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1"/>
    <cellStyle name="Normal 4" xfId="7"/>
  </cellStyles>
  <dxfs count="0"/>
  <tableStyles count="0" defaultTableStyle="TableStyleMedium9" defaultPivotStyle="PivotStyleLight16"/>
  <colors>
    <mruColors>
      <color rgb="FF33CCCC"/>
      <color rgb="FFFFFF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82518</xdr:colOff>
      <xdr:row>0</xdr:row>
      <xdr:rowOff>85403</xdr:rowOff>
    </xdr:from>
    <xdr:to>
      <xdr:col>1</xdr:col>
      <xdr:colOff>67234</xdr:colOff>
      <xdr:row>4</xdr:row>
      <xdr:rowOff>192154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8" y="85403"/>
          <a:ext cx="880066" cy="117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82518</xdr:colOff>
      <xdr:row>0</xdr:row>
      <xdr:rowOff>85403</xdr:rowOff>
    </xdr:from>
    <xdr:to>
      <xdr:col>1</xdr:col>
      <xdr:colOff>67234</xdr:colOff>
      <xdr:row>4</xdr:row>
      <xdr:rowOff>192154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8" y="85403"/>
          <a:ext cx="769128" cy="1182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82518</xdr:colOff>
      <xdr:row>0</xdr:row>
      <xdr:rowOff>85403</xdr:rowOff>
    </xdr:from>
    <xdr:to>
      <xdr:col>1</xdr:col>
      <xdr:colOff>67234</xdr:colOff>
      <xdr:row>4</xdr:row>
      <xdr:rowOff>192154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8" y="85403"/>
          <a:ext cx="880066" cy="117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zoomScale="85" zoomScaleNormal="85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baseColWidth="10" defaultColWidth="11.375" defaultRowHeight="18" customHeight="1" x14ac:dyDescent="0.25"/>
  <cols>
    <col min="1" max="2" width="11.75" style="4" customWidth="1"/>
    <col min="3" max="3" width="95.75" style="2" customWidth="1"/>
    <col min="4" max="4" width="8.75" style="2" customWidth="1"/>
    <col min="5" max="5" width="1.75" style="6" customWidth="1"/>
    <col min="6" max="6" width="25.625" style="34" customWidth="1"/>
    <col min="7" max="7" width="25.625" style="4" customWidth="1"/>
    <col min="8" max="8" width="1.75" style="6" customWidth="1"/>
    <col min="9" max="9" width="25.625" style="4" customWidth="1"/>
    <col min="10" max="16384" width="11.375" style="1"/>
  </cols>
  <sheetData>
    <row r="1" spans="1:9" ht="21" customHeight="1" x14ac:dyDescent="0.25">
      <c r="A1" s="15" t="s">
        <v>106</v>
      </c>
      <c r="B1" s="1"/>
      <c r="C1" s="1"/>
      <c r="D1" s="1"/>
      <c r="E1" s="1"/>
      <c r="F1" s="1"/>
      <c r="G1" s="1"/>
      <c r="H1" s="1"/>
      <c r="I1" s="1"/>
    </row>
    <row r="2" spans="1:9" ht="21" customHeight="1" x14ac:dyDescent="0.25">
      <c r="A2" s="15" t="s">
        <v>107</v>
      </c>
      <c r="B2" s="1"/>
      <c r="C2" s="1"/>
      <c r="D2" s="1"/>
      <c r="E2" s="1"/>
      <c r="F2" s="1"/>
      <c r="G2" s="1"/>
      <c r="H2" s="1"/>
      <c r="I2" s="1"/>
    </row>
    <row r="3" spans="1:9" ht="21" customHeight="1" x14ac:dyDescent="0.25">
      <c r="A3" s="15" t="s">
        <v>128</v>
      </c>
      <c r="B3" s="1"/>
      <c r="C3" s="1"/>
      <c r="D3" s="1"/>
      <c r="E3" s="1"/>
      <c r="F3" s="1"/>
      <c r="G3" s="1"/>
      <c r="H3" s="1"/>
      <c r="I3" s="1"/>
    </row>
    <row r="4" spans="1:9" ht="21" customHeight="1" x14ac:dyDescent="0.25">
      <c r="A4" s="15" t="s">
        <v>129</v>
      </c>
      <c r="B4" s="1"/>
      <c r="C4" s="1"/>
      <c r="D4" s="1"/>
      <c r="E4" s="1"/>
      <c r="F4" s="1"/>
      <c r="G4" s="1"/>
      <c r="H4" s="1"/>
      <c r="I4" s="1"/>
    </row>
    <row r="5" spans="1:9" ht="21" customHeight="1" x14ac:dyDescent="0.25">
      <c r="B5" s="1"/>
      <c r="C5" s="1"/>
      <c r="D5" s="1" t="str">
        <f>CONCATENATE(COUNTA(D8:D81)," de 79 Sujetos Obligados (",ROUND(((COUNTA(D8:D81)/79)*100),1),"%)")</f>
        <v>74 de 79 Sujetos Obligados (93.7%)</v>
      </c>
      <c r="E5" s="1"/>
      <c r="F5" s="1"/>
      <c r="G5" s="1"/>
      <c r="H5" s="1"/>
      <c r="I5" s="1"/>
    </row>
    <row r="6" spans="1:9" ht="93" x14ac:dyDescent="0.25">
      <c r="A6" s="40" t="s">
        <v>10</v>
      </c>
      <c r="B6" s="41" t="s">
        <v>13</v>
      </c>
      <c r="C6" s="42" t="s">
        <v>127</v>
      </c>
      <c r="D6" s="56" t="s">
        <v>61</v>
      </c>
      <c r="E6" s="26"/>
      <c r="F6" s="58" t="s">
        <v>100</v>
      </c>
      <c r="G6" s="55" t="s">
        <v>112</v>
      </c>
      <c r="H6" s="26"/>
      <c r="I6" s="39" t="s">
        <v>113</v>
      </c>
    </row>
    <row r="7" spans="1:9" s="4" customFormat="1" ht="18" customHeight="1" x14ac:dyDescent="0.25">
      <c r="A7" s="22"/>
      <c r="B7" s="23"/>
      <c r="C7" s="23"/>
      <c r="D7" s="57"/>
      <c r="E7" s="9"/>
      <c r="F7" s="31">
        <f>AVERAGEIFS(F8:F81,D8:D81,"&gt;0")</f>
        <v>93.243722816058835</v>
      </c>
      <c r="G7" s="52">
        <f>AVERAGEIFS(G8:G81,D8:D81,"&gt;0")</f>
        <v>85.233348197131704</v>
      </c>
      <c r="H7" s="9"/>
      <c r="I7" s="33">
        <f>(F7+G7)/2</f>
        <v>89.238535506595269</v>
      </c>
    </row>
    <row r="8" spans="1:9" s="2" customFormat="1" ht="18" customHeight="1" x14ac:dyDescent="0.25">
      <c r="A8" s="14">
        <v>2</v>
      </c>
      <c r="B8" s="14">
        <v>1</v>
      </c>
      <c r="C8" s="20" t="s">
        <v>0</v>
      </c>
      <c r="D8" s="14">
        <v>1</v>
      </c>
      <c r="E8" s="19"/>
      <c r="F8" s="59">
        <f>'1aEvOT 2018_PI'!BF10</f>
        <v>98.836652596056581</v>
      </c>
      <c r="G8" s="61">
        <f>'1aEvOT 2018_SIPOT'!BF10</f>
        <v>92.581641839317257</v>
      </c>
      <c r="H8" s="19"/>
      <c r="I8" s="60">
        <f t="shared" ref="I8:I43" si="0">(F8+G8)/2</f>
        <v>95.709147217686919</v>
      </c>
    </row>
    <row r="9" spans="1:9" s="2" customFormat="1" ht="18" customHeight="1" x14ac:dyDescent="0.25">
      <c r="A9" s="14">
        <v>3</v>
      </c>
      <c r="B9" s="5">
        <v>1</v>
      </c>
      <c r="C9" s="3" t="s">
        <v>33</v>
      </c>
      <c r="D9" s="14">
        <v>1</v>
      </c>
      <c r="E9" s="19"/>
      <c r="F9" s="59">
        <f>'1aEvOT 2018_PI'!BF11</f>
        <v>98.801198257080557</v>
      </c>
      <c r="G9" s="60">
        <f>'1aEvOT 2018_SIPOT'!BF11</f>
        <v>98.661383442265745</v>
      </c>
      <c r="H9" s="19"/>
      <c r="I9" s="60">
        <f t="shared" si="0"/>
        <v>98.731290849673144</v>
      </c>
    </row>
    <row r="10" spans="1:9" s="2" customFormat="1" ht="18" customHeight="1" x14ac:dyDescent="0.25">
      <c r="A10" s="14">
        <v>4</v>
      </c>
      <c r="B10" s="5">
        <v>1</v>
      </c>
      <c r="C10" s="3" t="s">
        <v>34</v>
      </c>
      <c r="D10" s="14">
        <v>1</v>
      </c>
      <c r="E10" s="19"/>
      <c r="F10" s="59">
        <f>'1aEvOT 2018_PI'!BF12</f>
        <v>100.00000000000001</v>
      </c>
      <c r="G10" s="60">
        <f>'1aEvOT 2018_SIPOT'!BF12</f>
        <v>100.00000000000001</v>
      </c>
      <c r="H10" s="19"/>
      <c r="I10" s="60">
        <f t="shared" si="0"/>
        <v>100.00000000000001</v>
      </c>
    </row>
    <row r="11" spans="1:9" s="2" customFormat="1" ht="18" customHeight="1" x14ac:dyDescent="0.25">
      <c r="A11" s="14">
        <v>5</v>
      </c>
      <c r="B11" s="5">
        <v>1</v>
      </c>
      <c r="C11" s="3" t="s">
        <v>1</v>
      </c>
      <c r="D11" s="14">
        <v>1</v>
      </c>
      <c r="E11" s="19"/>
      <c r="F11" s="59">
        <f>'1aEvOT 2018_PI'!BF13</f>
        <v>99.999999999999957</v>
      </c>
      <c r="G11" s="60">
        <f>'1aEvOT 2018_SIPOT'!BF13</f>
        <v>99.999999999999957</v>
      </c>
      <c r="H11" s="19"/>
      <c r="I11" s="60">
        <f t="shared" si="0"/>
        <v>99.999999999999957</v>
      </c>
    </row>
    <row r="12" spans="1:9" s="2" customFormat="1" ht="18" customHeight="1" x14ac:dyDescent="0.25">
      <c r="A12" s="14">
        <v>7</v>
      </c>
      <c r="B12" s="5">
        <v>1</v>
      </c>
      <c r="C12" s="3" t="s">
        <v>63</v>
      </c>
      <c r="D12" s="14">
        <v>1</v>
      </c>
      <c r="E12" s="19"/>
      <c r="F12" s="59">
        <f>'1aEvOT 2018_PI'!BF14</f>
        <v>99.999999999999972</v>
      </c>
      <c r="G12" s="60">
        <f>'1aEvOT 2018_SIPOT'!BF14</f>
        <v>99.999999999999972</v>
      </c>
      <c r="H12" s="19"/>
      <c r="I12" s="60">
        <f t="shared" si="0"/>
        <v>99.999999999999972</v>
      </c>
    </row>
    <row r="13" spans="1:9" s="2" customFormat="1" ht="18" customHeight="1" x14ac:dyDescent="0.25">
      <c r="A13" s="14">
        <v>9</v>
      </c>
      <c r="B13" s="5">
        <v>1</v>
      </c>
      <c r="C13" s="3" t="s">
        <v>2</v>
      </c>
      <c r="D13" s="14">
        <v>1</v>
      </c>
      <c r="E13" s="19"/>
      <c r="F13" s="59">
        <f>'1aEvOT 2018_PI'!BF15</f>
        <v>95.665652557319191</v>
      </c>
      <c r="G13" s="60">
        <f>'1aEvOT 2018_SIPOT'!BF15</f>
        <v>86.896811083653176</v>
      </c>
      <c r="H13" s="19"/>
      <c r="I13" s="60">
        <f t="shared" si="0"/>
        <v>91.281231820486184</v>
      </c>
    </row>
    <row r="14" spans="1:9" s="2" customFormat="1" ht="18" customHeight="1" x14ac:dyDescent="0.25">
      <c r="A14" s="14">
        <v>10</v>
      </c>
      <c r="B14" s="5">
        <v>1</v>
      </c>
      <c r="C14" s="3" t="s">
        <v>16</v>
      </c>
      <c r="D14" s="14">
        <v>1</v>
      </c>
      <c r="E14" s="19"/>
      <c r="F14" s="59">
        <f>'1aEvOT 2018_PI'!BF16</f>
        <v>99.876232420799781</v>
      </c>
      <c r="G14" s="60">
        <f>'1aEvOT 2018_SIPOT'!BF16</f>
        <v>95.833109897384986</v>
      </c>
      <c r="H14" s="19"/>
      <c r="I14" s="60">
        <f t="shared" si="0"/>
        <v>97.854671159092391</v>
      </c>
    </row>
    <row r="15" spans="1:9" s="2" customFormat="1" ht="18" customHeight="1" x14ac:dyDescent="0.25">
      <c r="A15" s="14">
        <v>11</v>
      </c>
      <c r="B15" s="5">
        <v>1</v>
      </c>
      <c r="C15" s="3" t="s">
        <v>3</v>
      </c>
      <c r="D15" s="14">
        <v>1</v>
      </c>
      <c r="E15" s="19"/>
      <c r="F15" s="59">
        <f>'1aEvOT 2018_PI'!BF17</f>
        <v>100.00000000000003</v>
      </c>
      <c r="G15" s="60">
        <f>'1aEvOT 2018_SIPOT'!BF17</f>
        <v>100.00000000000003</v>
      </c>
      <c r="H15" s="19"/>
      <c r="I15" s="60">
        <f t="shared" si="0"/>
        <v>100.00000000000003</v>
      </c>
    </row>
    <row r="16" spans="1:9" s="2" customFormat="1" ht="18" customHeight="1" x14ac:dyDescent="0.25">
      <c r="A16" s="14">
        <v>13</v>
      </c>
      <c r="B16" s="5">
        <v>1</v>
      </c>
      <c r="C16" s="3" t="s">
        <v>17</v>
      </c>
      <c r="D16" s="14">
        <v>1</v>
      </c>
      <c r="E16" s="19"/>
      <c r="F16" s="59">
        <f>'1aEvOT 2018_PI'!BF18</f>
        <v>100.00000000000003</v>
      </c>
      <c r="G16" s="60">
        <f>'1aEvOT 2018_SIPOT'!BF18</f>
        <v>100.00000000000003</v>
      </c>
      <c r="H16" s="19"/>
      <c r="I16" s="60">
        <f t="shared" si="0"/>
        <v>100.00000000000003</v>
      </c>
    </row>
    <row r="17" spans="1:9" s="2" customFormat="1" ht="18" customHeight="1" x14ac:dyDescent="0.25">
      <c r="A17" s="14">
        <v>14</v>
      </c>
      <c r="B17" s="5">
        <v>1</v>
      </c>
      <c r="C17" s="3" t="s">
        <v>4</v>
      </c>
      <c r="D17" s="14">
        <v>1</v>
      </c>
      <c r="E17" s="19"/>
      <c r="F17" s="59">
        <f>'1aEvOT 2018_PI'!BF19</f>
        <v>99.596516690856348</v>
      </c>
      <c r="G17" s="60">
        <f>'1aEvOT 2018_SIPOT'!BF19</f>
        <v>93.553480721529411</v>
      </c>
      <c r="H17" s="19"/>
      <c r="I17" s="60">
        <f t="shared" si="0"/>
        <v>96.574998706192872</v>
      </c>
    </row>
    <row r="18" spans="1:9" s="2" customFormat="1" ht="18" customHeight="1" x14ac:dyDescent="0.25">
      <c r="A18" s="14">
        <v>15</v>
      </c>
      <c r="B18" s="5">
        <v>1</v>
      </c>
      <c r="C18" s="3" t="s">
        <v>5</v>
      </c>
      <c r="D18" s="14">
        <v>1</v>
      </c>
      <c r="E18" s="19"/>
      <c r="F18" s="59">
        <f>'1aEvOT 2018_PI'!BF20</f>
        <v>84.633528068730868</v>
      </c>
      <c r="G18" s="60">
        <f>'1aEvOT 2018_SIPOT'!BF20</f>
        <v>75.783340463201014</v>
      </c>
      <c r="H18" s="19"/>
      <c r="I18" s="60">
        <f t="shared" si="0"/>
        <v>80.208434265965934</v>
      </c>
    </row>
    <row r="19" spans="1:9" s="2" customFormat="1" ht="18" customHeight="1" x14ac:dyDescent="0.25">
      <c r="A19" s="14">
        <v>16</v>
      </c>
      <c r="B19" s="5">
        <v>1</v>
      </c>
      <c r="C19" s="3" t="s">
        <v>67</v>
      </c>
      <c r="D19" s="14">
        <v>1</v>
      </c>
      <c r="E19" s="19"/>
      <c r="F19" s="59">
        <f>'1aEvOT 2018_PI'!BF21</f>
        <v>99.989898989898961</v>
      </c>
      <c r="G19" s="60">
        <f>'1aEvOT 2018_SIPOT'!BF21</f>
        <v>98.807906652734204</v>
      </c>
      <c r="H19" s="19"/>
      <c r="I19" s="60">
        <f t="shared" si="0"/>
        <v>99.398902821316582</v>
      </c>
    </row>
    <row r="20" spans="1:9" s="2" customFormat="1" ht="18" customHeight="1" x14ac:dyDescent="0.25">
      <c r="A20" s="14">
        <v>18</v>
      </c>
      <c r="B20" s="5">
        <v>1</v>
      </c>
      <c r="C20" s="3" t="s">
        <v>12</v>
      </c>
      <c r="D20" s="14">
        <v>1</v>
      </c>
      <c r="E20" s="19"/>
      <c r="F20" s="59">
        <f>'1aEvOT 2018_PI'!BF22</f>
        <v>86.133326235508108</v>
      </c>
      <c r="G20" s="60">
        <f>'1aEvOT 2018_SIPOT'!BF22</f>
        <v>78.832368105854698</v>
      </c>
      <c r="H20" s="19"/>
      <c r="I20" s="60">
        <f t="shared" si="0"/>
        <v>82.482847170681396</v>
      </c>
    </row>
    <row r="21" spans="1:9" s="2" customFormat="1" ht="18" customHeight="1" x14ac:dyDescent="0.25">
      <c r="A21" s="14">
        <v>19</v>
      </c>
      <c r="B21" s="5">
        <v>1</v>
      </c>
      <c r="C21" s="3" t="s">
        <v>6</v>
      </c>
      <c r="D21" s="14">
        <v>1</v>
      </c>
      <c r="E21" s="19"/>
      <c r="F21" s="59">
        <f>'1aEvOT 2018_PI'!BF23</f>
        <v>100.00000000000003</v>
      </c>
      <c r="G21" s="60">
        <f>'1aEvOT 2018_SIPOT'!BF23</f>
        <v>100</v>
      </c>
      <c r="H21" s="19"/>
      <c r="I21" s="60">
        <f t="shared" si="0"/>
        <v>100.00000000000001</v>
      </c>
    </row>
    <row r="22" spans="1:9" s="2" customFormat="1" ht="18" customHeight="1" x14ac:dyDescent="0.25">
      <c r="A22" s="14">
        <v>20</v>
      </c>
      <c r="B22" s="5">
        <v>1</v>
      </c>
      <c r="C22" s="3" t="s">
        <v>7</v>
      </c>
      <c r="D22" s="14">
        <v>1</v>
      </c>
      <c r="E22" s="19"/>
      <c r="F22" s="59">
        <f>'1aEvOT 2018_PI'!BF24</f>
        <v>93.920644973621762</v>
      </c>
      <c r="G22" s="60">
        <f>'1aEvOT 2018_SIPOT'!BF24</f>
        <v>78.365919881093845</v>
      </c>
      <c r="H22" s="19"/>
      <c r="I22" s="60">
        <f t="shared" si="0"/>
        <v>86.143282427357803</v>
      </c>
    </row>
    <row r="23" spans="1:9" s="2" customFormat="1" ht="18" customHeight="1" x14ac:dyDescent="0.25">
      <c r="A23" s="14">
        <v>22</v>
      </c>
      <c r="B23" s="5">
        <v>1</v>
      </c>
      <c r="C23" s="3" t="s">
        <v>8</v>
      </c>
      <c r="D23" s="14">
        <v>1</v>
      </c>
      <c r="E23" s="19"/>
      <c r="F23" s="59">
        <f>'1aEvOT 2018_PI'!BF25</f>
        <v>74.828053904241699</v>
      </c>
      <c r="G23" s="60">
        <f>'1aEvOT 2018_SIPOT'!BF25</f>
        <v>45.035925004510268</v>
      </c>
      <c r="H23" s="19"/>
      <c r="I23" s="60">
        <f t="shared" si="0"/>
        <v>59.93198945437598</v>
      </c>
    </row>
    <row r="24" spans="1:9" s="2" customFormat="1" ht="18" customHeight="1" x14ac:dyDescent="0.25">
      <c r="A24" s="14">
        <v>23</v>
      </c>
      <c r="B24" s="5">
        <v>1</v>
      </c>
      <c r="C24" s="3" t="s">
        <v>9</v>
      </c>
      <c r="D24" s="14">
        <v>1</v>
      </c>
      <c r="E24" s="19"/>
      <c r="F24" s="59">
        <f>'1aEvOT 2018_PI'!BF26</f>
        <v>99.999999999999943</v>
      </c>
      <c r="G24" s="60">
        <f>'1aEvOT 2018_SIPOT'!BF26</f>
        <v>99.999999999999943</v>
      </c>
      <c r="H24" s="19"/>
      <c r="I24" s="60">
        <f t="shared" si="0"/>
        <v>99.999999999999943</v>
      </c>
    </row>
    <row r="25" spans="1:9" s="2" customFormat="1" ht="18" customHeight="1" x14ac:dyDescent="0.25">
      <c r="A25" s="14">
        <v>28</v>
      </c>
      <c r="B25" s="5">
        <v>2</v>
      </c>
      <c r="C25" s="3" t="s">
        <v>64</v>
      </c>
      <c r="D25" s="14">
        <v>1</v>
      </c>
      <c r="E25" s="19"/>
      <c r="F25" s="59">
        <f>'1aEvOT 2018_PI'!BF27</f>
        <v>88.392336104166304</v>
      </c>
      <c r="G25" s="60">
        <f>'1aEvOT 2018_SIPOT'!BF27</f>
        <v>82.688508766998268</v>
      </c>
      <c r="H25" s="19"/>
      <c r="I25" s="60">
        <f t="shared" si="0"/>
        <v>85.540422435582286</v>
      </c>
    </row>
    <row r="26" spans="1:9" s="2" customFormat="1" ht="18" customHeight="1" x14ac:dyDescent="0.25">
      <c r="A26" s="14">
        <v>30</v>
      </c>
      <c r="B26" s="5">
        <v>2</v>
      </c>
      <c r="C26" s="3" t="s">
        <v>35</v>
      </c>
      <c r="D26" s="14">
        <v>1</v>
      </c>
      <c r="E26" s="19"/>
      <c r="F26" s="59">
        <f>'1aEvOT 2018_PI'!BF28</f>
        <v>92.332586201451676</v>
      </c>
      <c r="G26" s="60">
        <f>'1aEvOT 2018_SIPOT'!BF28</f>
        <v>85.774433174405871</v>
      </c>
      <c r="H26" s="19"/>
      <c r="I26" s="60">
        <f t="shared" si="0"/>
        <v>89.053509687928766</v>
      </c>
    </row>
    <row r="27" spans="1:9" s="2" customFormat="1" ht="18" customHeight="1" x14ac:dyDescent="0.25">
      <c r="A27" s="14">
        <v>32</v>
      </c>
      <c r="B27" s="5">
        <v>2</v>
      </c>
      <c r="C27" s="3" t="s">
        <v>68</v>
      </c>
      <c r="D27" s="14">
        <v>1</v>
      </c>
      <c r="E27" s="19"/>
      <c r="F27" s="59">
        <f>'1aEvOT 2018_PI'!BF29</f>
        <v>96.428982338416318</v>
      </c>
      <c r="G27" s="60">
        <f>'1aEvOT 2018_SIPOT'!BF29</f>
        <v>86.686466582364858</v>
      </c>
      <c r="H27" s="19"/>
      <c r="I27" s="60">
        <f t="shared" si="0"/>
        <v>91.557724460390588</v>
      </c>
    </row>
    <row r="28" spans="1:9" s="2" customFormat="1" ht="18" customHeight="1" x14ac:dyDescent="0.25">
      <c r="A28" s="14">
        <v>33</v>
      </c>
      <c r="B28" s="5">
        <v>2</v>
      </c>
      <c r="C28" s="3" t="s">
        <v>49</v>
      </c>
      <c r="D28" s="14">
        <v>1</v>
      </c>
      <c r="E28" s="19"/>
      <c r="F28" s="59">
        <f>'1aEvOT 2018_PI'!BF30</f>
        <v>80.493965108965099</v>
      </c>
      <c r="G28" s="60">
        <f>'1aEvOT 2018_SIPOT'!BF30</f>
        <v>62.781378621378614</v>
      </c>
      <c r="H28" s="19"/>
      <c r="I28" s="60">
        <f t="shared" si="0"/>
        <v>71.637671865171853</v>
      </c>
    </row>
    <row r="29" spans="1:9" s="2" customFormat="1" ht="18" customHeight="1" x14ac:dyDescent="0.25">
      <c r="A29" s="14">
        <v>34</v>
      </c>
      <c r="B29" s="5">
        <v>2</v>
      </c>
      <c r="C29" s="3" t="s">
        <v>36</v>
      </c>
      <c r="D29" s="14">
        <v>1</v>
      </c>
      <c r="E29" s="19"/>
      <c r="F29" s="59">
        <f>'1aEvOT 2018_PI'!BF31</f>
        <v>67.171874449080306</v>
      </c>
      <c r="G29" s="60">
        <f>'1aEvOT 2018_SIPOT'!BF31</f>
        <v>21.903767898767899</v>
      </c>
      <c r="H29" s="19"/>
      <c r="I29" s="60">
        <f t="shared" si="0"/>
        <v>44.537821173924101</v>
      </c>
    </row>
    <row r="30" spans="1:9" s="2" customFormat="1" ht="18" customHeight="1" x14ac:dyDescent="0.25">
      <c r="A30" s="14">
        <v>35</v>
      </c>
      <c r="B30" s="5">
        <v>2</v>
      </c>
      <c r="C30" s="3" t="s">
        <v>56</v>
      </c>
      <c r="D30" s="14">
        <v>1</v>
      </c>
      <c r="E30" s="19"/>
      <c r="F30" s="59">
        <f>'1aEvOT 2018_PI'!BF32</f>
        <v>99.999999999999943</v>
      </c>
      <c r="G30" s="60">
        <f>'1aEvOT 2018_SIPOT'!BF32</f>
        <v>99.999999999999943</v>
      </c>
      <c r="H30" s="19"/>
      <c r="I30" s="60">
        <f t="shared" si="0"/>
        <v>99.999999999999943</v>
      </c>
    </row>
    <row r="31" spans="1:9" s="2" customFormat="1" ht="18" customHeight="1" x14ac:dyDescent="0.25">
      <c r="A31" s="14">
        <v>39</v>
      </c>
      <c r="B31" s="5">
        <v>2</v>
      </c>
      <c r="C31" s="3" t="s">
        <v>50</v>
      </c>
      <c r="D31" s="14">
        <v>1</v>
      </c>
      <c r="E31" s="19"/>
      <c r="F31" s="59">
        <f>'1aEvOT 2018_PI'!BF33</f>
        <v>99.83765432098761</v>
      </c>
      <c r="G31" s="60">
        <f>'1aEvOT 2018_SIPOT'!BF33</f>
        <v>98.677160493827117</v>
      </c>
      <c r="H31" s="19"/>
      <c r="I31" s="60">
        <f t="shared" si="0"/>
        <v>99.257407407407356</v>
      </c>
    </row>
    <row r="32" spans="1:9" s="2" customFormat="1" ht="18" customHeight="1" x14ac:dyDescent="0.25">
      <c r="A32" s="14">
        <v>43</v>
      </c>
      <c r="B32" s="5">
        <v>2</v>
      </c>
      <c r="C32" s="3" t="s">
        <v>69</v>
      </c>
      <c r="D32" s="14">
        <v>1</v>
      </c>
      <c r="E32" s="19"/>
      <c r="F32" s="59">
        <f>'1aEvOT 2018_PI'!BF34</f>
        <v>100.00000000000003</v>
      </c>
      <c r="G32" s="60">
        <f>'1aEvOT 2018_SIPOT'!BF34</f>
        <v>100.00000000000003</v>
      </c>
      <c r="H32" s="19"/>
      <c r="I32" s="60">
        <f t="shared" si="0"/>
        <v>100.00000000000003</v>
      </c>
    </row>
    <row r="33" spans="1:9" s="2" customFormat="1" ht="18" customHeight="1" x14ac:dyDescent="0.25">
      <c r="A33" s="14">
        <v>45</v>
      </c>
      <c r="B33" s="5">
        <v>2</v>
      </c>
      <c r="C33" s="3" t="s">
        <v>62</v>
      </c>
      <c r="D33" s="14">
        <v>1</v>
      </c>
      <c r="E33" s="19"/>
      <c r="F33" s="59">
        <f>'1aEvOT 2018_PI'!BF35</f>
        <v>99.999999999999957</v>
      </c>
      <c r="G33" s="60">
        <f>'1aEvOT 2018_SIPOT'!BF35</f>
        <v>99.999999999999957</v>
      </c>
      <c r="H33" s="19"/>
      <c r="I33" s="60">
        <f t="shared" si="0"/>
        <v>99.999999999999957</v>
      </c>
    </row>
    <row r="34" spans="1:9" s="2" customFormat="1" ht="18" customHeight="1" x14ac:dyDescent="0.25">
      <c r="A34" s="14">
        <v>55</v>
      </c>
      <c r="B34" s="5">
        <v>2</v>
      </c>
      <c r="C34" s="3" t="s">
        <v>37</v>
      </c>
      <c r="D34" s="14">
        <v>1</v>
      </c>
      <c r="E34" s="19"/>
      <c r="F34" s="59">
        <f>'1aEvOT 2018_PI'!BF36</f>
        <v>100.00000000000003</v>
      </c>
      <c r="G34" s="60">
        <f>'1aEvOT 2018_SIPOT'!BF36</f>
        <v>100.00000000000003</v>
      </c>
      <c r="H34" s="19"/>
      <c r="I34" s="60">
        <f t="shared" si="0"/>
        <v>100.00000000000003</v>
      </c>
    </row>
    <row r="35" spans="1:9" s="2" customFormat="1" ht="18" customHeight="1" x14ac:dyDescent="0.25">
      <c r="A35" s="14">
        <v>56</v>
      </c>
      <c r="B35" s="5">
        <v>2</v>
      </c>
      <c r="C35" s="3" t="s">
        <v>38</v>
      </c>
      <c r="D35" s="14">
        <v>1</v>
      </c>
      <c r="E35" s="19"/>
      <c r="F35" s="59">
        <f>'1aEvOT 2018_PI'!BF37</f>
        <v>93.777868554829325</v>
      </c>
      <c r="G35" s="60">
        <f>'1aEvOT 2018_SIPOT'!BF37</f>
        <v>94.091104084731512</v>
      </c>
      <c r="H35" s="19"/>
      <c r="I35" s="60">
        <f t="shared" si="0"/>
        <v>93.934486319780419</v>
      </c>
    </row>
    <row r="36" spans="1:9" s="2" customFormat="1" ht="18" customHeight="1" x14ac:dyDescent="0.25">
      <c r="A36" s="14">
        <v>58</v>
      </c>
      <c r="B36" s="5">
        <v>2</v>
      </c>
      <c r="C36" s="3" t="s">
        <v>39</v>
      </c>
      <c r="D36" s="14">
        <v>1</v>
      </c>
      <c r="E36" s="19"/>
      <c r="F36" s="59">
        <f>'1aEvOT 2018_PI'!BF38</f>
        <v>98.369137355430382</v>
      </c>
      <c r="G36" s="60">
        <f>'1aEvOT 2018_SIPOT'!BF38</f>
        <v>97.250435302766078</v>
      </c>
      <c r="H36" s="19"/>
      <c r="I36" s="60">
        <f t="shared" si="0"/>
        <v>97.80978632909823</v>
      </c>
    </row>
    <row r="37" spans="1:9" s="2" customFormat="1" ht="18" customHeight="1" x14ac:dyDescent="0.25">
      <c r="A37" s="14">
        <v>59</v>
      </c>
      <c r="B37" s="5">
        <v>2</v>
      </c>
      <c r="C37" s="3" t="s">
        <v>11</v>
      </c>
      <c r="D37" s="14">
        <v>1</v>
      </c>
      <c r="E37" s="19"/>
      <c r="F37" s="59">
        <f>'1aEvOT 2018_PI'!BF39</f>
        <v>96.860512504995711</v>
      </c>
      <c r="G37" s="60">
        <f>'1aEvOT 2018_SIPOT'!BF39</f>
        <v>97.425491810669783</v>
      </c>
      <c r="H37" s="19"/>
      <c r="I37" s="60">
        <f t="shared" si="0"/>
        <v>97.14300215783274</v>
      </c>
    </row>
    <row r="38" spans="1:9" s="2" customFormat="1" ht="18" customHeight="1" x14ac:dyDescent="0.25">
      <c r="A38" s="14">
        <v>66</v>
      </c>
      <c r="B38" s="5">
        <v>2</v>
      </c>
      <c r="C38" s="3" t="s">
        <v>51</v>
      </c>
      <c r="D38" s="14">
        <v>1</v>
      </c>
      <c r="E38" s="19"/>
      <c r="F38" s="59">
        <f>'1aEvOT 2018_PI'!BF40</f>
        <v>100.00000000000001</v>
      </c>
      <c r="G38" s="60">
        <f>'1aEvOT 2018_SIPOT'!BF40</f>
        <v>100.00000000000001</v>
      </c>
      <c r="H38" s="19"/>
      <c r="I38" s="60">
        <f t="shared" si="0"/>
        <v>100.00000000000001</v>
      </c>
    </row>
    <row r="39" spans="1:9" s="2" customFormat="1" ht="18" customHeight="1" x14ac:dyDescent="0.25">
      <c r="A39" s="14">
        <v>67</v>
      </c>
      <c r="B39" s="5">
        <v>2</v>
      </c>
      <c r="C39" s="3" t="s">
        <v>57</v>
      </c>
      <c r="D39" s="14">
        <v>1</v>
      </c>
      <c r="E39" s="19"/>
      <c r="F39" s="59">
        <f>'1aEvOT 2018_PI'!BF41</f>
        <v>99.999999999999972</v>
      </c>
      <c r="G39" s="60">
        <f>'1aEvOT 2018_SIPOT'!BF41</f>
        <v>99.999999999999972</v>
      </c>
      <c r="H39" s="19"/>
      <c r="I39" s="60">
        <f t="shared" si="0"/>
        <v>99.999999999999972</v>
      </c>
    </row>
    <row r="40" spans="1:9" s="2" customFormat="1" ht="18" customHeight="1" x14ac:dyDescent="0.25">
      <c r="A40" s="14">
        <v>68</v>
      </c>
      <c r="B40" s="5">
        <v>2</v>
      </c>
      <c r="C40" s="3" t="s">
        <v>42</v>
      </c>
      <c r="D40" s="14">
        <v>1</v>
      </c>
      <c r="E40" s="19"/>
      <c r="F40" s="59">
        <f>'1aEvOT 2018_PI'!BF42</f>
        <v>85.0088398595516</v>
      </c>
      <c r="G40" s="60">
        <f>'1aEvOT 2018_SIPOT'!BF42</f>
        <v>64.422689700032478</v>
      </c>
      <c r="H40" s="19"/>
      <c r="I40" s="60">
        <f t="shared" si="0"/>
        <v>74.715764779792039</v>
      </c>
    </row>
    <row r="41" spans="1:9" s="2" customFormat="1" ht="18" customHeight="1" x14ac:dyDescent="0.25">
      <c r="A41" s="14">
        <v>69</v>
      </c>
      <c r="B41" s="5">
        <v>2</v>
      </c>
      <c r="C41" s="3" t="s">
        <v>43</v>
      </c>
      <c r="D41" s="14">
        <v>1</v>
      </c>
      <c r="E41" s="19"/>
      <c r="F41" s="59">
        <f>'1aEvOT 2018_PI'!BF43</f>
        <v>69.050903403885769</v>
      </c>
      <c r="G41" s="60">
        <f>'1aEvOT 2018_SIPOT'!BF43</f>
        <v>26.145300819869782</v>
      </c>
      <c r="H41" s="19"/>
      <c r="I41" s="60">
        <f t="shared" si="0"/>
        <v>47.598102111877779</v>
      </c>
    </row>
    <row r="42" spans="1:9" s="2" customFormat="1" ht="18" customHeight="1" x14ac:dyDescent="0.25">
      <c r="A42" s="14">
        <v>70</v>
      </c>
      <c r="B42" s="5">
        <v>2</v>
      </c>
      <c r="C42" s="3" t="s">
        <v>40</v>
      </c>
      <c r="D42" s="14">
        <v>1</v>
      </c>
      <c r="E42" s="19"/>
      <c r="F42" s="59">
        <f>'1aEvOT 2018_PI'!BF44</f>
        <v>81.024290922155089</v>
      </c>
      <c r="G42" s="60">
        <f>'1aEvOT 2018_SIPOT'!BF44</f>
        <v>43.029576940361189</v>
      </c>
      <c r="H42" s="19"/>
      <c r="I42" s="60">
        <f t="shared" si="0"/>
        <v>62.026933931258142</v>
      </c>
    </row>
    <row r="43" spans="1:9" s="2" customFormat="1" ht="18" customHeight="1" x14ac:dyDescent="0.25">
      <c r="A43" s="14">
        <v>71</v>
      </c>
      <c r="B43" s="5">
        <v>2</v>
      </c>
      <c r="C43" s="3" t="s">
        <v>41</v>
      </c>
      <c r="D43" s="14">
        <v>1</v>
      </c>
      <c r="E43" s="19"/>
      <c r="F43" s="59">
        <f>'1aEvOT 2018_PI'!BF45</f>
        <v>99.930769230769187</v>
      </c>
      <c r="G43" s="60">
        <f>'1aEvOT 2018_SIPOT'!BF45</f>
        <v>99.930769230769187</v>
      </c>
      <c r="H43" s="19"/>
      <c r="I43" s="60">
        <f t="shared" si="0"/>
        <v>99.930769230769187</v>
      </c>
    </row>
    <row r="44" spans="1:9" s="2" customFormat="1" ht="18" customHeight="1" x14ac:dyDescent="0.25">
      <c r="A44" s="14">
        <v>75</v>
      </c>
      <c r="B44" s="5">
        <v>2</v>
      </c>
      <c r="C44" s="3" t="s">
        <v>59</v>
      </c>
      <c r="D44" s="14">
        <v>1</v>
      </c>
      <c r="E44" s="19"/>
      <c r="F44" s="59">
        <f>'1aEvOT 2018_PI'!BF46</f>
        <v>90.409946112326324</v>
      </c>
      <c r="G44" s="60">
        <f>'1aEvOT 2018_SIPOT'!BF46</f>
        <v>85.097083962671903</v>
      </c>
      <c r="H44" s="19"/>
      <c r="I44" s="60">
        <f t="shared" ref="I44:I80" si="1">(F44+G44)/2</f>
        <v>87.753515037499113</v>
      </c>
    </row>
    <row r="45" spans="1:9" s="2" customFormat="1" ht="18" customHeight="1" x14ac:dyDescent="0.25">
      <c r="A45" s="14">
        <v>76</v>
      </c>
      <c r="B45" s="5">
        <v>2</v>
      </c>
      <c r="C45" s="3" t="s">
        <v>65</v>
      </c>
      <c r="D45" s="14">
        <v>1</v>
      </c>
      <c r="E45" s="19"/>
      <c r="F45" s="59">
        <f>'1aEvOT 2018_PI'!BF47</f>
        <v>67.540709833644584</v>
      </c>
      <c r="G45" s="60">
        <f>'1aEvOT 2018_SIPOT'!BF47</f>
        <v>70.034906722027529</v>
      </c>
      <c r="H45" s="19"/>
      <c r="I45" s="60">
        <f t="shared" si="1"/>
        <v>68.787808277836064</v>
      </c>
    </row>
    <row r="46" spans="1:9" s="2" customFormat="1" ht="18" customHeight="1" x14ac:dyDescent="0.25">
      <c r="A46" s="14">
        <v>87</v>
      </c>
      <c r="B46" s="5">
        <v>2</v>
      </c>
      <c r="C46" s="3" t="s">
        <v>70</v>
      </c>
      <c r="D46" s="14">
        <v>1</v>
      </c>
      <c r="E46" s="19"/>
      <c r="F46" s="59">
        <f>'1aEvOT 2018_PI'!BF48</f>
        <v>73.673940162768844</v>
      </c>
      <c r="G46" s="60">
        <f>'1aEvOT 2018_SIPOT'!BF48</f>
        <v>74.264533790359096</v>
      </c>
      <c r="H46" s="19"/>
      <c r="I46" s="60">
        <f t="shared" si="1"/>
        <v>73.969236976563963</v>
      </c>
    </row>
    <row r="47" spans="1:9" s="2" customFormat="1" ht="18" customHeight="1" x14ac:dyDescent="0.25">
      <c r="A47" s="14">
        <v>79</v>
      </c>
      <c r="B47" s="5">
        <v>2</v>
      </c>
      <c r="C47" s="3" t="s">
        <v>18</v>
      </c>
      <c r="D47" s="14">
        <v>1</v>
      </c>
      <c r="E47" s="19"/>
      <c r="F47" s="59">
        <f>'1aEvOT 2018_PI'!BF49</f>
        <v>100.00000000000001</v>
      </c>
      <c r="G47" s="60">
        <f>'1aEvOT 2018_SIPOT'!BF49</f>
        <v>99.97941680960551</v>
      </c>
      <c r="H47" s="19"/>
      <c r="I47" s="60">
        <f t="shared" si="1"/>
        <v>99.989708404802769</v>
      </c>
    </row>
    <row r="48" spans="1:9" s="2" customFormat="1" ht="18" customHeight="1" x14ac:dyDescent="0.25">
      <c r="A48" s="14">
        <v>81</v>
      </c>
      <c r="B48" s="5">
        <v>2</v>
      </c>
      <c r="C48" s="3" t="s">
        <v>15</v>
      </c>
      <c r="D48" s="14">
        <v>1</v>
      </c>
      <c r="E48" s="19"/>
      <c r="F48" s="59">
        <f>'1aEvOT 2018_PI'!BF50</f>
        <v>99.999999999999943</v>
      </c>
      <c r="G48" s="60">
        <f>'1aEvOT 2018_SIPOT'!BF50</f>
        <v>99.999999999999943</v>
      </c>
      <c r="H48" s="19"/>
      <c r="I48" s="60">
        <f t="shared" si="1"/>
        <v>99.999999999999943</v>
      </c>
    </row>
    <row r="49" spans="1:9" s="2" customFormat="1" ht="18" customHeight="1" x14ac:dyDescent="0.25">
      <c r="A49" s="14">
        <v>82</v>
      </c>
      <c r="B49" s="5">
        <v>2</v>
      </c>
      <c r="C49" s="3" t="s">
        <v>14</v>
      </c>
      <c r="D49" s="14">
        <v>1</v>
      </c>
      <c r="E49" s="19"/>
      <c r="F49" s="59">
        <f>'1aEvOT 2018_PI'!BF51</f>
        <v>99.999999999999957</v>
      </c>
      <c r="G49" s="60">
        <f>'1aEvOT 2018_SIPOT'!BF51</f>
        <v>99.999999999999957</v>
      </c>
      <c r="H49" s="19"/>
      <c r="I49" s="60">
        <f t="shared" si="1"/>
        <v>99.999999999999957</v>
      </c>
    </row>
    <row r="50" spans="1:9" s="2" customFormat="1" ht="18" customHeight="1" x14ac:dyDescent="0.25">
      <c r="A50" s="14">
        <v>85</v>
      </c>
      <c r="B50" s="5">
        <v>2</v>
      </c>
      <c r="C50" s="3" t="s">
        <v>52</v>
      </c>
      <c r="D50" s="14">
        <v>1</v>
      </c>
      <c r="E50" s="19"/>
      <c r="F50" s="59">
        <f>'1aEvOT 2018_PI'!BF52</f>
        <v>100.00000000000003</v>
      </c>
      <c r="G50" s="60">
        <f>'1aEvOT 2018_SIPOT'!BF52</f>
        <v>100.00000000000003</v>
      </c>
      <c r="H50" s="19"/>
      <c r="I50" s="60">
        <f t="shared" si="1"/>
        <v>100.00000000000003</v>
      </c>
    </row>
    <row r="51" spans="1:9" s="2" customFormat="1" ht="18" customHeight="1" x14ac:dyDescent="0.25">
      <c r="A51" s="14">
        <v>87</v>
      </c>
      <c r="B51" s="5">
        <v>2</v>
      </c>
      <c r="C51" s="3" t="s">
        <v>115</v>
      </c>
      <c r="D51" s="14">
        <v>1</v>
      </c>
      <c r="E51" s="19"/>
      <c r="F51" s="59">
        <f>'1aEvOT 2018_PI'!BF53</f>
        <v>86.285310348661454</v>
      </c>
      <c r="G51" s="60">
        <f>'1aEvOT 2018_SIPOT'!BF53</f>
        <v>36.320709815016912</v>
      </c>
      <c r="H51" s="19"/>
      <c r="I51" s="60">
        <f>(F51+G51)/2</f>
        <v>61.303010081839183</v>
      </c>
    </row>
    <row r="52" spans="1:9" s="2" customFormat="1" ht="18" customHeight="1" x14ac:dyDescent="0.25">
      <c r="A52" s="14">
        <v>90</v>
      </c>
      <c r="B52" s="5">
        <v>2</v>
      </c>
      <c r="C52" s="3" t="s">
        <v>44</v>
      </c>
      <c r="D52" s="14">
        <v>1</v>
      </c>
      <c r="E52" s="19"/>
      <c r="F52" s="59">
        <f>'1aEvOT 2018_PI'!BF54</f>
        <v>99.999999999999943</v>
      </c>
      <c r="G52" s="60">
        <f>'1aEvOT 2018_SIPOT'!BF54</f>
        <v>99.999999999999957</v>
      </c>
      <c r="H52" s="19"/>
      <c r="I52" s="60">
        <f t="shared" si="1"/>
        <v>99.999999999999943</v>
      </c>
    </row>
    <row r="53" spans="1:9" s="2" customFormat="1" ht="18" customHeight="1" x14ac:dyDescent="0.25">
      <c r="A53" s="14">
        <v>93</v>
      </c>
      <c r="B53" s="5">
        <v>2</v>
      </c>
      <c r="C53" s="3" t="s">
        <v>71</v>
      </c>
      <c r="D53" s="14">
        <v>1</v>
      </c>
      <c r="E53" s="19"/>
      <c r="F53" s="59">
        <f>'1aEvOT 2018_PI'!BF55</f>
        <v>99.999999999999943</v>
      </c>
      <c r="G53" s="60">
        <f>'1aEvOT 2018_SIPOT'!BF55</f>
        <v>62.083256259869138</v>
      </c>
      <c r="H53" s="19"/>
      <c r="I53" s="60">
        <f t="shared" si="1"/>
        <v>81.041628129934537</v>
      </c>
    </row>
    <row r="54" spans="1:9" s="2" customFormat="1" ht="18" customHeight="1" x14ac:dyDescent="0.25">
      <c r="A54" s="14">
        <v>94</v>
      </c>
      <c r="B54" s="5">
        <v>2</v>
      </c>
      <c r="C54" s="3" t="s">
        <v>53</v>
      </c>
      <c r="D54" s="14">
        <v>1</v>
      </c>
      <c r="E54" s="19"/>
      <c r="F54" s="59">
        <f>'1aEvOT 2018_PI'!BF56</f>
        <v>96.322488333613919</v>
      </c>
      <c r="G54" s="60">
        <f>'1aEvOT 2018_SIPOT'!BF56</f>
        <v>95.365678025418305</v>
      </c>
      <c r="H54" s="19"/>
      <c r="I54" s="60">
        <f t="shared" si="1"/>
        <v>95.844083179516105</v>
      </c>
    </row>
    <row r="55" spans="1:9" s="2" customFormat="1" ht="18" customHeight="1" x14ac:dyDescent="0.25">
      <c r="A55" s="14">
        <v>98</v>
      </c>
      <c r="B55" s="5">
        <v>3</v>
      </c>
      <c r="C55" s="3" t="s">
        <v>20</v>
      </c>
      <c r="D55" s="14">
        <v>1</v>
      </c>
      <c r="E55" s="19"/>
      <c r="F55" s="59">
        <f>'1aEvOT 2018_PI'!BF57</f>
        <v>98.696033029911391</v>
      </c>
      <c r="G55" s="60">
        <f>'1aEvOT 2018_SIPOT'!BF57</f>
        <v>92.320612204782805</v>
      </c>
      <c r="H55" s="19"/>
      <c r="I55" s="60">
        <f t="shared" si="1"/>
        <v>95.50832261734709</v>
      </c>
    </row>
    <row r="56" spans="1:9" s="2" customFormat="1" ht="18" customHeight="1" x14ac:dyDescent="0.25">
      <c r="A56" s="14">
        <v>99</v>
      </c>
      <c r="B56" s="5">
        <v>3</v>
      </c>
      <c r="C56" s="3" t="s">
        <v>21</v>
      </c>
      <c r="D56" s="14">
        <v>1</v>
      </c>
      <c r="E56" s="19"/>
      <c r="F56" s="59">
        <f>'1aEvOT 2018_PI'!BF58</f>
        <v>61.528426929435291</v>
      </c>
      <c r="G56" s="60">
        <f>'1aEvOT 2018_SIPOT'!BF58</f>
        <v>50.964825554366399</v>
      </c>
      <c r="H56" s="19"/>
      <c r="I56" s="60">
        <f t="shared" si="1"/>
        <v>56.246626241900842</v>
      </c>
    </row>
    <row r="57" spans="1:9" s="2" customFormat="1" ht="18" customHeight="1" x14ac:dyDescent="0.25">
      <c r="A57" s="14">
        <v>100</v>
      </c>
      <c r="B57" s="5">
        <v>3</v>
      </c>
      <c r="C57" s="3" t="s">
        <v>22</v>
      </c>
      <c r="D57" s="14">
        <v>1</v>
      </c>
      <c r="E57" s="19"/>
      <c r="F57" s="59">
        <f>'1aEvOT 2018_PI'!BF59</f>
        <v>96.878340923636728</v>
      </c>
      <c r="G57" s="60">
        <f>'1aEvOT 2018_SIPOT'!BF59</f>
        <v>90.028697640204101</v>
      </c>
      <c r="H57" s="19"/>
      <c r="I57" s="60">
        <f t="shared" si="1"/>
        <v>93.453519281920421</v>
      </c>
    </row>
    <row r="58" spans="1:9" s="2" customFormat="1" ht="18" customHeight="1" x14ac:dyDescent="0.25">
      <c r="A58" s="14">
        <v>101</v>
      </c>
      <c r="B58" s="5">
        <v>3</v>
      </c>
      <c r="C58" s="3" t="s">
        <v>23</v>
      </c>
      <c r="D58" s="14">
        <v>1</v>
      </c>
      <c r="E58" s="19"/>
      <c r="F58" s="59">
        <f>'1aEvOT 2018_PI'!BF60</f>
        <v>65.499151709760383</v>
      </c>
      <c r="G58" s="60">
        <f>'1aEvOT 2018_SIPOT'!BF60</f>
        <v>75.13984973356051</v>
      </c>
      <c r="H58" s="19"/>
      <c r="I58" s="60">
        <f t="shared" si="1"/>
        <v>70.319500721660447</v>
      </c>
    </row>
    <row r="59" spans="1:9" s="2" customFormat="1" ht="18" customHeight="1" x14ac:dyDescent="0.25">
      <c r="A59" s="14">
        <v>103</v>
      </c>
      <c r="B59" s="5">
        <v>3</v>
      </c>
      <c r="C59" s="3" t="s">
        <v>24</v>
      </c>
      <c r="D59" s="14">
        <v>1</v>
      </c>
      <c r="E59" s="19"/>
      <c r="F59" s="59">
        <f>'1aEvOT 2018_PI'!BF61</f>
        <v>96.94767303481666</v>
      </c>
      <c r="G59" s="60">
        <f>'1aEvOT 2018_SIPOT'!BF61</f>
        <v>91.017916302094363</v>
      </c>
      <c r="H59" s="19"/>
      <c r="I59" s="60">
        <f t="shared" si="1"/>
        <v>93.982794668455512</v>
      </c>
    </row>
    <row r="60" spans="1:9" s="2" customFormat="1" ht="18" customHeight="1" x14ac:dyDescent="0.25">
      <c r="A60" s="14">
        <v>106</v>
      </c>
      <c r="B60" s="5">
        <v>3</v>
      </c>
      <c r="C60" s="3" t="s">
        <v>25</v>
      </c>
      <c r="D60" s="14">
        <v>1</v>
      </c>
      <c r="E60" s="19"/>
      <c r="F60" s="59">
        <f>'1aEvOT 2018_PI'!BF62</f>
        <v>81.397080316703082</v>
      </c>
      <c r="G60" s="60">
        <f>'1aEvOT 2018_SIPOT'!BF62</f>
        <v>60.333322234764516</v>
      </c>
      <c r="H60" s="19"/>
      <c r="I60" s="60">
        <f t="shared" si="1"/>
        <v>70.865201275733796</v>
      </c>
    </row>
    <row r="61" spans="1:9" s="2" customFormat="1" ht="18" customHeight="1" x14ac:dyDescent="0.25">
      <c r="A61" s="14">
        <v>107</v>
      </c>
      <c r="B61" s="5">
        <v>3</v>
      </c>
      <c r="C61" s="3" t="s">
        <v>26</v>
      </c>
      <c r="D61" s="14">
        <v>1</v>
      </c>
      <c r="E61" s="19"/>
      <c r="F61" s="59">
        <f>'1aEvOT 2018_PI'!BF63</f>
        <v>100.00000000000003</v>
      </c>
      <c r="G61" s="60">
        <f>'1aEvOT 2018_SIPOT'!BF63</f>
        <v>100.00000000000003</v>
      </c>
      <c r="H61" s="19"/>
      <c r="I61" s="60">
        <f t="shared" si="1"/>
        <v>100.00000000000003</v>
      </c>
    </row>
    <row r="62" spans="1:9" s="2" customFormat="1" ht="18" customHeight="1" x14ac:dyDescent="0.25">
      <c r="A62" s="14">
        <v>108</v>
      </c>
      <c r="B62" s="5">
        <v>3</v>
      </c>
      <c r="C62" s="3" t="s">
        <v>27</v>
      </c>
      <c r="D62" s="14">
        <v>1</v>
      </c>
      <c r="E62" s="19"/>
      <c r="F62" s="59">
        <f>'1aEvOT 2018_PI'!BF64</f>
        <v>99.999999999999972</v>
      </c>
      <c r="G62" s="60">
        <f>'1aEvOT 2018_SIPOT'!BF64</f>
        <v>100</v>
      </c>
      <c r="H62" s="19"/>
      <c r="I62" s="60">
        <f t="shared" si="1"/>
        <v>99.999999999999986</v>
      </c>
    </row>
    <row r="63" spans="1:9" s="2" customFormat="1" ht="18" customHeight="1" x14ac:dyDescent="0.25">
      <c r="A63" s="14">
        <v>110</v>
      </c>
      <c r="B63" s="5">
        <v>3</v>
      </c>
      <c r="C63" s="3" t="s">
        <v>28</v>
      </c>
      <c r="D63" s="14">
        <v>1</v>
      </c>
      <c r="E63" s="19"/>
      <c r="F63" s="59">
        <f>'1aEvOT 2018_PI'!BF65</f>
        <v>95.639127766204297</v>
      </c>
      <c r="G63" s="60">
        <f>'1aEvOT 2018_SIPOT'!BF65</f>
        <v>89.105743313290489</v>
      </c>
      <c r="H63" s="19"/>
      <c r="I63" s="60">
        <f t="shared" si="1"/>
        <v>92.372435539747386</v>
      </c>
    </row>
    <row r="64" spans="1:9" s="2" customFormat="1" ht="18" customHeight="1" x14ac:dyDescent="0.25">
      <c r="A64" s="14">
        <v>111</v>
      </c>
      <c r="B64" s="5">
        <v>3</v>
      </c>
      <c r="C64" s="3" t="s">
        <v>29</v>
      </c>
      <c r="D64" s="14">
        <v>1</v>
      </c>
      <c r="E64" s="19"/>
      <c r="F64" s="59">
        <f>'1aEvOT 2018_PI'!BF66</f>
        <v>97.847459460617316</v>
      </c>
      <c r="G64" s="60">
        <f>'1aEvOT 2018_SIPOT'!BF66</f>
        <v>97.166488425479614</v>
      </c>
      <c r="H64" s="19"/>
      <c r="I64" s="60">
        <f t="shared" si="1"/>
        <v>97.506973943048465</v>
      </c>
    </row>
    <row r="65" spans="1:9" s="2" customFormat="1" ht="18" customHeight="1" x14ac:dyDescent="0.25">
      <c r="A65" s="14">
        <v>112</v>
      </c>
      <c r="B65" s="5">
        <v>3</v>
      </c>
      <c r="C65" s="3" t="s">
        <v>30</v>
      </c>
      <c r="D65" s="14">
        <v>1</v>
      </c>
      <c r="E65" s="19"/>
      <c r="F65" s="59">
        <f>'1aEvOT 2018_PI'!BF67</f>
        <v>89.227571316705806</v>
      </c>
      <c r="G65" s="60">
        <f>'1aEvOT 2018_SIPOT'!BF67</f>
        <v>60.727149844457543</v>
      </c>
      <c r="H65" s="19"/>
      <c r="I65" s="60">
        <f t="shared" si="1"/>
        <v>74.977360580581674</v>
      </c>
    </row>
    <row r="66" spans="1:9" s="2" customFormat="1" ht="18" customHeight="1" x14ac:dyDescent="0.25">
      <c r="A66" s="14">
        <v>113</v>
      </c>
      <c r="B66" s="5">
        <v>3</v>
      </c>
      <c r="C66" s="3" t="s">
        <v>31</v>
      </c>
      <c r="D66" s="14">
        <v>1</v>
      </c>
      <c r="E66" s="19"/>
      <c r="F66" s="59">
        <f>'1aEvOT 2018_PI'!BF68</f>
        <v>60.928176283098487</v>
      </c>
      <c r="G66" s="60">
        <f>'1aEvOT 2018_SIPOT'!BF68</f>
        <v>7.3076923076923084</v>
      </c>
      <c r="H66" s="19"/>
      <c r="I66" s="60">
        <f t="shared" si="1"/>
        <v>34.117934295395401</v>
      </c>
    </row>
    <row r="67" spans="1:9" s="2" customFormat="1" ht="18" customHeight="1" x14ac:dyDescent="0.25">
      <c r="A67" s="14">
        <v>114</v>
      </c>
      <c r="B67" s="5">
        <v>4</v>
      </c>
      <c r="C67" s="3" t="s">
        <v>72</v>
      </c>
      <c r="D67" s="14">
        <v>1</v>
      </c>
      <c r="E67" s="19"/>
      <c r="F67" s="59">
        <f>'1aEvOT 2018_PI'!BF69</f>
        <v>99.999999999999957</v>
      </c>
      <c r="G67" s="60">
        <f>'1aEvOT 2018_SIPOT'!BF69</f>
        <v>99.999999999999957</v>
      </c>
      <c r="H67" s="19"/>
      <c r="I67" s="60">
        <f t="shared" si="1"/>
        <v>99.999999999999957</v>
      </c>
    </row>
    <row r="68" spans="1:9" s="2" customFormat="1" ht="18" customHeight="1" x14ac:dyDescent="0.25">
      <c r="A68" s="14">
        <v>115</v>
      </c>
      <c r="B68" s="5">
        <v>4</v>
      </c>
      <c r="C68" s="3" t="s">
        <v>73</v>
      </c>
      <c r="D68" s="14">
        <v>1</v>
      </c>
      <c r="E68" s="19"/>
      <c r="F68" s="59">
        <f>'1aEvOT 2018_PI'!BF70</f>
        <v>99.753335172452779</v>
      </c>
      <c r="G68" s="60">
        <f>'1aEvOT 2018_SIPOT'!BF70</f>
        <v>88.52835522311841</v>
      </c>
      <c r="H68" s="19"/>
      <c r="I68" s="60">
        <f t="shared" si="1"/>
        <v>94.140845197785595</v>
      </c>
    </row>
    <row r="69" spans="1:9" s="2" customFormat="1" ht="18" customHeight="1" x14ac:dyDescent="0.25">
      <c r="A69" s="14">
        <v>116</v>
      </c>
      <c r="B69" s="5">
        <v>5</v>
      </c>
      <c r="C69" s="3" t="s">
        <v>45</v>
      </c>
      <c r="D69" s="14">
        <v>1</v>
      </c>
      <c r="E69" s="19"/>
      <c r="F69" s="59">
        <f>'1aEvOT 2018_PI'!BF71</f>
        <v>92.367349283691553</v>
      </c>
      <c r="G69" s="60">
        <f>'1aEvOT 2018_SIPOT'!BF71</f>
        <v>79.703913063916289</v>
      </c>
      <c r="H69" s="19"/>
      <c r="I69" s="60">
        <f t="shared" si="1"/>
        <v>86.035631173803921</v>
      </c>
    </row>
    <row r="70" spans="1:9" s="2" customFormat="1" ht="18" customHeight="1" x14ac:dyDescent="0.25">
      <c r="A70" s="14">
        <v>119</v>
      </c>
      <c r="B70" s="5">
        <v>6</v>
      </c>
      <c r="C70" s="3" t="s">
        <v>46</v>
      </c>
      <c r="D70" s="14">
        <v>1</v>
      </c>
      <c r="E70" s="19"/>
      <c r="F70" s="59">
        <f>'1aEvOT 2018_PI'!BF72</f>
        <v>99.999999999999957</v>
      </c>
      <c r="G70" s="60">
        <f>'1aEvOT 2018_SIPOT'!BF72</f>
        <v>99.999999999999957</v>
      </c>
      <c r="H70" s="19"/>
      <c r="I70" s="60">
        <f t="shared" si="1"/>
        <v>99.999999999999957</v>
      </c>
    </row>
    <row r="71" spans="1:9" s="2" customFormat="1" ht="18" customHeight="1" x14ac:dyDescent="0.25">
      <c r="A71" s="14">
        <v>120</v>
      </c>
      <c r="B71" s="5">
        <v>6</v>
      </c>
      <c r="C71" s="3" t="s">
        <v>60</v>
      </c>
      <c r="D71" s="14">
        <v>1</v>
      </c>
      <c r="E71" s="19"/>
      <c r="F71" s="59">
        <f>'1aEvOT 2018_PI'!BF73</f>
        <v>94.319075985742643</v>
      </c>
      <c r="G71" s="60">
        <f>'1aEvOT 2018_SIPOT'!BF73</f>
        <v>92.840554507221157</v>
      </c>
      <c r="H71" s="19"/>
      <c r="I71" s="60">
        <f t="shared" si="1"/>
        <v>93.5798152464819</v>
      </c>
    </row>
    <row r="72" spans="1:9" s="2" customFormat="1" ht="18" customHeight="1" x14ac:dyDescent="0.25">
      <c r="A72" s="14">
        <v>121</v>
      </c>
      <c r="B72" s="5">
        <v>6</v>
      </c>
      <c r="C72" s="3" t="s">
        <v>116</v>
      </c>
      <c r="D72" s="14">
        <v>1</v>
      </c>
      <c r="E72" s="19"/>
      <c r="F72" s="59">
        <f>'1aEvOT 2018_PI'!BF74</f>
        <v>99.999999999999957</v>
      </c>
      <c r="G72" s="60">
        <f>'1aEvOT 2018_SIPOT'!BF74</f>
        <v>99.999999999999957</v>
      </c>
      <c r="H72" s="19"/>
      <c r="I72" s="60">
        <f t="shared" si="1"/>
        <v>99.999999999999957</v>
      </c>
    </row>
    <row r="73" spans="1:9" s="2" customFormat="1" ht="18" customHeight="1" x14ac:dyDescent="0.25">
      <c r="A73" s="14">
        <v>122</v>
      </c>
      <c r="B73" s="5">
        <v>6</v>
      </c>
      <c r="C73" s="3" t="s">
        <v>47</v>
      </c>
      <c r="D73" s="14">
        <v>1</v>
      </c>
      <c r="E73" s="19"/>
      <c r="F73" s="59">
        <f>'1aEvOT 2018_PI'!BF75</f>
        <v>98.1345940394216</v>
      </c>
      <c r="G73" s="60">
        <f>'1aEvOT 2018_SIPOT'!BF75</f>
        <v>94.895961717664932</v>
      </c>
      <c r="H73" s="19"/>
      <c r="I73" s="60">
        <f t="shared" si="1"/>
        <v>96.515277878543259</v>
      </c>
    </row>
    <row r="74" spans="1:9" s="2" customFormat="1" ht="18" customHeight="1" x14ac:dyDescent="0.25">
      <c r="A74" s="14">
        <v>123</v>
      </c>
      <c r="B74" s="5">
        <v>6</v>
      </c>
      <c r="C74" s="3" t="s">
        <v>117</v>
      </c>
      <c r="D74" s="14">
        <v>1</v>
      </c>
      <c r="E74" s="19"/>
      <c r="F74" s="59">
        <f>'1aEvOT 2018_PI'!BF76</f>
        <v>99.999999999999957</v>
      </c>
      <c r="G74" s="60">
        <f>'1aEvOT 2018_SIPOT'!BF76</f>
        <v>99.999999999999957</v>
      </c>
      <c r="H74" s="19"/>
      <c r="I74" s="60">
        <f t="shared" si="1"/>
        <v>99.999999999999957</v>
      </c>
    </row>
    <row r="75" spans="1:9" s="2" customFormat="1" ht="18" customHeight="1" x14ac:dyDescent="0.25">
      <c r="A75" s="14">
        <v>124</v>
      </c>
      <c r="B75" s="5">
        <v>6</v>
      </c>
      <c r="C75" s="3" t="s">
        <v>118</v>
      </c>
      <c r="D75" s="14">
        <v>1</v>
      </c>
      <c r="E75" s="19"/>
      <c r="F75" s="59">
        <f>'1aEvOT 2018_PI'!BF77</f>
        <v>99.999999999999972</v>
      </c>
      <c r="G75" s="60">
        <f>'1aEvOT 2018_SIPOT'!BF77</f>
        <v>99.719688109161751</v>
      </c>
      <c r="H75" s="19"/>
      <c r="I75" s="60">
        <f t="shared" si="1"/>
        <v>99.859844054580861</v>
      </c>
    </row>
    <row r="76" spans="1:9" s="2" customFormat="1" ht="18" customHeight="1" x14ac:dyDescent="0.25">
      <c r="A76" s="14">
        <v>130</v>
      </c>
      <c r="B76" s="5">
        <v>7</v>
      </c>
      <c r="C76" s="3" t="s">
        <v>74</v>
      </c>
      <c r="D76" s="14">
        <v>1</v>
      </c>
      <c r="E76" s="19"/>
      <c r="F76" s="59">
        <f>'1aEvOT 2018_PI'!BF78</f>
        <v>98.98511849261844</v>
      </c>
      <c r="G76" s="60">
        <f>'1aEvOT 2018_SIPOT'!BF78</f>
        <v>98.148117530617498</v>
      </c>
      <c r="H76" s="19"/>
      <c r="I76" s="60">
        <f t="shared" si="1"/>
        <v>98.566618011617976</v>
      </c>
    </row>
    <row r="77" spans="1:9" s="2" customFormat="1" ht="18" customHeight="1" x14ac:dyDescent="0.25">
      <c r="A77" s="14">
        <v>132</v>
      </c>
      <c r="B77" s="5">
        <v>7</v>
      </c>
      <c r="C77" s="3" t="s">
        <v>75</v>
      </c>
      <c r="D77" s="14">
        <v>1</v>
      </c>
      <c r="E77" s="19"/>
      <c r="F77" s="59">
        <f>'1aEvOT 2018_PI'!BF79</f>
        <v>100.00000000000003</v>
      </c>
      <c r="G77" s="60">
        <f>'1aEvOT 2018_SIPOT'!BF79</f>
        <v>100.00000000000003</v>
      </c>
      <c r="H77" s="19"/>
      <c r="I77" s="60">
        <f t="shared" si="1"/>
        <v>100.00000000000003</v>
      </c>
    </row>
    <row r="78" spans="1:9" s="2" customFormat="1" ht="18" customHeight="1" x14ac:dyDescent="0.25">
      <c r="A78" s="14">
        <v>133</v>
      </c>
      <c r="B78" s="5">
        <v>7</v>
      </c>
      <c r="C78" s="3" t="s">
        <v>76</v>
      </c>
      <c r="D78" s="14">
        <v>1</v>
      </c>
      <c r="E78" s="19"/>
      <c r="F78" s="59">
        <f>'1aEvOT 2018_PI'!BF80</f>
        <v>84.728746623746616</v>
      </c>
      <c r="G78" s="60">
        <f>'1aEvOT 2018_SIPOT'!BF80</f>
        <v>23.924593914779592</v>
      </c>
      <c r="H78" s="19"/>
      <c r="I78" s="60">
        <f t="shared" si="1"/>
        <v>54.326670269263104</v>
      </c>
    </row>
    <row r="79" spans="1:9" s="2" customFormat="1" ht="18" customHeight="1" x14ac:dyDescent="0.25">
      <c r="A79" s="14">
        <v>134</v>
      </c>
      <c r="B79" s="5">
        <v>7</v>
      </c>
      <c r="C79" s="3" t="s">
        <v>77</v>
      </c>
      <c r="D79" s="14">
        <v>1</v>
      </c>
      <c r="E79" s="19"/>
      <c r="F79" s="59">
        <f>'1aEvOT 2018_PI'!BF81</f>
        <v>100.00000000000003</v>
      </c>
      <c r="G79" s="60">
        <f>'1aEvOT 2018_SIPOT'!BF81</f>
        <v>100.00000000000003</v>
      </c>
      <c r="H79" s="19"/>
      <c r="I79" s="60">
        <f t="shared" si="1"/>
        <v>100.00000000000003</v>
      </c>
    </row>
    <row r="80" spans="1:9" s="2" customFormat="1" ht="18" customHeight="1" x14ac:dyDescent="0.25">
      <c r="A80" s="14">
        <v>136</v>
      </c>
      <c r="B80" s="5">
        <v>7</v>
      </c>
      <c r="C80" s="3" t="s">
        <v>78</v>
      </c>
      <c r="D80" s="14">
        <v>1</v>
      </c>
      <c r="E80" s="19"/>
      <c r="F80" s="59">
        <f>'1aEvOT 2018_PI'!BF82</f>
        <v>100.00000000000003</v>
      </c>
      <c r="G80" s="60">
        <f>'1aEvOT 2018_SIPOT'!BF82</f>
        <v>100.00000000000003</v>
      </c>
      <c r="H80" s="19"/>
      <c r="I80" s="60">
        <f t="shared" si="1"/>
        <v>100.00000000000003</v>
      </c>
    </row>
    <row r="81" spans="1:9" s="2" customFormat="1" ht="18" customHeight="1" x14ac:dyDescent="0.25">
      <c r="A81" s="14">
        <v>146</v>
      </c>
      <c r="B81" s="5">
        <v>10</v>
      </c>
      <c r="C81" s="3" t="s">
        <v>125</v>
      </c>
      <c r="D81" s="14">
        <v>1</v>
      </c>
      <c r="E81" s="19"/>
      <c r="F81" s="59">
        <f>'1aEvOT 2018_PI'!BF83</f>
        <v>91.964408179977241</v>
      </c>
      <c r="G81" s="60">
        <f>'1aEvOT 2018_SIPOT'!BF83</f>
        <v>87.089729057120365</v>
      </c>
      <c r="H81" s="19"/>
      <c r="I81" s="60">
        <f t="shared" ref="I81" si="2">(F81+G81)/2</f>
        <v>89.52706861854881</v>
      </c>
    </row>
  </sheetData>
  <autoFilter ref="A7:I81"/>
  <printOptions horizontalCentered="1"/>
  <pageMargins left="0.19685039370078741" right="0.19685039370078741" top="0.19685039370078741" bottom="0.19685039370078741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F83"/>
  <sheetViews>
    <sheetView showGridLines="0" zoomScale="85" zoomScaleNormal="85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baseColWidth="10" defaultColWidth="11.375" defaultRowHeight="18" customHeight="1" x14ac:dyDescent="0.25"/>
  <cols>
    <col min="1" max="2" width="11.75" style="4" customWidth="1"/>
    <col min="3" max="3" width="95.75" style="2" customWidth="1"/>
    <col min="4" max="4" width="10.75" style="16" customWidth="1"/>
    <col min="5" max="6" width="15.75" style="2" customWidth="1"/>
    <col min="7" max="7" width="25.875" style="2" customWidth="1"/>
    <col min="8" max="8" width="31.875" style="4" customWidth="1"/>
    <col min="9" max="9" width="1.75" style="6" customWidth="1"/>
    <col min="10" max="13" width="14.625" style="7" customWidth="1"/>
    <col min="14" max="14" width="15.625" style="4" customWidth="1"/>
    <col min="15" max="15" width="1.75" style="6" customWidth="1"/>
    <col min="16" max="19" width="14.625" style="7" customWidth="1"/>
    <col min="20" max="20" width="15.625" style="4" customWidth="1"/>
    <col min="21" max="21" width="1.75" style="6" customWidth="1"/>
    <col min="22" max="25" width="14.625" style="34" customWidth="1"/>
    <col min="26" max="26" width="15.625" style="4" customWidth="1"/>
    <col min="27" max="27" width="1.75" style="6" customWidth="1"/>
    <col min="28" max="31" width="14.625" style="7" customWidth="1"/>
    <col min="32" max="32" width="15.625" style="4" customWidth="1"/>
    <col min="33" max="33" width="1.75" style="6" customWidth="1"/>
    <col min="34" max="34" width="15.625" style="4" customWidth="1"/>
    <col min="35" max="35" width="1.75" style="6" customWidth="1"/>
    <col min="36" max="36" width="15.625" style="4" customWidth="1"/>
    <col min="37" max="37" width="1.75" style="6" customWidth="1"/>
    <col min="38" max="41" width="14.625" style="34" customWidth="1"/>
    <col min="42" max="42" width="15.625" style="4" customWidth="1"/>
    <col min="43" max="43" width="1.75" style="6" customWidth="1"/>
    <col min="44" max="44" width="14.75" style="35" customWidth="1"/>
    <col min="45" max="45" width="1.75" style="6" customWidth="1"/>
    <col min="46" max="49" width="14.625" style="34" customWidth="1"/>
    <col min="50" max="50" width="15.625" style="4" customWidth="1"/>
    <col min="51" max="51" width="1.75" style="6" customWidth="1"/>
    <col min="52" max="55" width="14.625" style="34" customWidth="1"/>
    <col min="56" max="56" width="15.625" style="4" customWidth="1"/>
    <col min="57" max="57" width="1.75" style="6" customWidth="1"/>
    <col min="58" max="58" width="25.625" style="4" customWidth="1"/>
    <col min="59" max="16384" width="11.375" style="1"/>
  </cols>
  <sheetData>
    <row r="1" spans="1:58" ht="21" customHeight="1" x14ac:dyDescent="0.25">
      <c r="A1" s="15" t="s">
        <v>106</v>
      </c>
      <c r="B1" s="1"/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1" customHeight="1" x14ac:dyDescent="0.25">
      <c r="A2" s="15" t="s">
        <v>107</v>
      </c>
      <c r="B2" s="1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21" customHeight="1" x14ac:dyDescent="0.25">
      <c r="A3" s="15" t="s">
        <v>128</v>
      </c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21" customHeight="1" x14ac:dyDescent="0.25">
      <c r="A4" s="15" t="s">
        <v>129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1" customHeight="1" x14ac:dyDescent="0.25">
      <c r="A5" s="15" t="s">
        <v>108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1" customHeight="1" x14ac:dyDescent="0.25">
      <c r="B6" s="1"/>
      <c r="C6" s="1"/>
      <c r="D6" s="1" t="str">
        <f>CONCATENATE(COUNTA(D10:D83)," de 79 Sujetos Obligados (",ROUND(((COUNTA(D10:D83)/79)*100),1),"%)")</f>
        <v>74 de 79 Sujetos Obligados (93.7%)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4">
        <v>56</v>
      </c>
    </row>
    <row r="7" spans="1:58" ht="36" customHeight="1" x14ac:dyDescent="0.25">
      <c r="A7" s="72" t="s">
        <v>10</v>
      </c>
      <c r="B7" s="74" t="s">
        <v>13</v>
      </c>
      <c r="C7" s="76" t="s">
        <v>127</v>
      </c>
      <c r="D7" s="76" t="s">
        <v>61</v>
      </c>
      <c r="E7" s="74" t="s">
        <v>48</v>
      </c>
      <c r="F7" s="74" t="s">
        <v>32</v>
      </c>
      <c r="G7" s="74" t="s">
        <v>55</v>
      </c>
      <c r="H7" s="78" t="s">
        <v>54</v>
      </c>
      <c r="I7" s="26"/>
      <c r="J7" s="64" t="s">
        <v>79</v>
      </c>
      <c r="K7" s="65"/>
      <c r="L7" s="65"/>
      <c r="M7" s="66"/>
      <c r="N7" s="67"/>
      <c r="O7" s="26"/>
      <c r="P7" s="64" t="s">
        <v>85</v>
      </c>
      <c r="Q7" s="65"/>
      <c r="R7" s="65"/>
      <c r="S7" s="66"/>
      <c r="T7" s="67"/>
      <c r="U7" s="26"/>
      <c r="V7" s="82" t="s">
        <v>89</v>
      </c>
      <c r="W7" s="83"/>
      <c r="X7" s="83"/>
      <c r="Y7" s="84"/>
      <c r="Z7" s="85"/>
      <c r="AA7" s="8"/>
      <c r="AB7" s="82" t="s">
        <v>90</v>
      </c>
      <c r="AC7" s="83"/>
      <c r="AD7" s="83"/>
      <c r="AE7" s="84"/>
      <c r="AF7" s="85"/>
      <c r="AG7" s="26"/>
      <c r="AH7" s="68" t="s">
        <v>66</v>
      </c>
      <c r="AI7" s="26"/>
      <c r="AJ7" s="68" t="s">
        <v>19</v>
      </c>
      <c r="AK7" s="26"/>
      <c r="AL7" s="64" t="s">
        <v>93</v>
      </c>
      <c r="AM7" s="65"/>
      <c r="AN7" s="65"/>
      <c r="AO7" s="66"/>
      <c r="AP7" s="67"/>
      <c r="AQ7" s="26"/>
      <c r="AR7" s="80" t="s">
        <v>95</v>
      </c>
      <c r="AS7" s="26"/>
      <c r="AT7" s="64" t="s">
        <v>96</v>
      </c>
      <c r="AU7" s="65"/>
      <c r="AV7" s="65"/>
      <c r="AW7" s="66"/>
      <c r="AX7" s="67"/>
      <c r="AY7" s="26"/>
      <c r="AZ7" s="64" t="s">
        <v>99</v>
      </c>
      <c r="BA7" s="65"/>
      <c r="BB7" s="65"/>
      <c r="BC7" s="66"/>
      <c r="BD7" s="67"/>
      <c r="BE7" s="26"/>
      <c r="BF7" s="70" t="s">
        <v>100</v>
      </c>
    </row>
    <row r="8" spans="1:58" ht="54" customHeight="1" x14ac:dyDescent="0.25">
      <c r="A8" s="73"/>
      <c r="B8" s="75"/>
      <c r="C8" s="77"/>
      <c r="D8" s="77"/>
      <c r="E8" s="75"/>
      <c r="F8" s="75"/>
      <c r="G8" s="75"/>
      <c r="H8" s="79"/>
      <c r="I8" s="27"/>
      <c r="J8" s="28" t="s">
        <v>80</v>
      </c>
      <c r="K8" s="43" t="s">
        <v>81</v>
      </c>
      <c r="L8" s="43" t="s">
        <v>82</v>
      </c>
      <c r="M8" s="29" t="s">
        <v>83</v>
      </c>
      <c r="N8" s="30" t="s">
        <v>84</v>
      </c>
      <c r="O8" s="27"/>
      <c r="P8" s="28" t="s">
        <v>80</v>
      </c>
      <c r="Q8" s="43" t="s">
        <v>81</v>
      </c>
      <c r="R8" s="43" t="s">
        <v>82</v>
      </c>
      <c r="S8" s="29" t="s">
        <v>83</v>
      </c>
      <c r="T8" s="30" t="s">
        <v>86</v>
      </c>
      <c r="U8" s="27"/>
      <c r="V8" s="28" t="s">
        <v>80</v>
      </c>
      <c r="W8" s="43" t="s">
        <v>81</v>
      </c>
      <c r="X8" s="43" t="s">
        <v>82</v>
      </c>
      <c r="Y8" s="29" t="s">
        <v>83</v>
      </c>
      <c r="Z8" s="30" t="s">
        <v>87</v>
      </c>
      <c r="AA8" s="27"/>
      <c r="AB8" s="28" t="s">
        <v>80</v>
      </c>
      <c r="AC8" s="43" t="s">
        <v>81</v>
      </c>
      <c r="AD8" s="43" t="s">
        <v>82</v>
      </c>
      <c r="AE8" s="29" t="s">
        <v>83</v>
      </c>
      <c r="AF8" s="30" t="s">
        <v>131</v>
      </c>
      <c r="AG8" s="27"/>
      <c r="AH8" s="69"/>
      <c r="AI8" s="27"/>
      <c r="AJ8" s="69"/>
      <c r="AK8" s="27"/>
      <c r="AL8" s="28" t="s">
        <v>80</v>
      </c>
      <c r="AM8" s="43" t="s">
        <v>81</v>
      </c>
      <c r="AN8" s="43" t="s">
        <v>82</v>
      </c>
      <c r="AO8" s="29" t="s">
        <v>83</v>
      </c>
      <c r="AP8" s="30" t="s">
        <v>94</v>
      </c>
      <c r="AQ8" s="27"/>
      <c r="AR8" s="81"/>
      <c r="AS8" s="27"/>
      <c r="AT8" s="28" t="s">
        <v>80</v>
      </c>
      <c r="AU8" s="43" t="s">
        <v>81</v>
      </c>
      <c r="AV8" s="43" t="s">
        <v>82</v>
      </c>
      <c r="AW8" s="29" t="s">
        <v>83</v>
      </c>
      <c r="AX8" s="30" t="s">
        <v>98</v>
      </c>
      <c r="AY8" s="27"/>
      <c r="AZ8" s="28" t="s">
        <v>80</v>
      </c>
      <c r="BA8" s="43" t="s">
        <v>81</v>
      </c>
      <c r="BB8" s="43" t="s">
        <v>82</v>
      </c>
      <c r="BC8" s="29" t="s">
        <v>83</v>
      </c>
      <c r="BD8" s="30" t="s">
        <v>97</v>
      </c>
      <c r="BE8" s="27"/>
      <c r="BF8" s="71"/>
    </row>
    <row r="9" spans="1:58" s="4" customFormat="1" ht="18" customHeight="1" x14ac:dyDescent="0.25">
      <c r="A9" s="22"/>
      <c r="B9" s="23"/>
      <c r="C9" s="23"/>
      <c r="D9" s="24"/>
      <c r="E9" s="23"/>
      <c r="F9" s="23"/>
      <c r="G9" s="23"/>
      <c r="H9" s="25"/>
      <c r="I9" s="9"/>
      <c r="J9" s="31">
        <f>AVERAGE(J10:J83)</f>
        <v>92.403161124661551</v>
      </c>
      <c r="K9" s="31">
        <f>AVERAGE(K10:K83)</f>
        <v>91.312036516439008</v>
      </c>
      <c r="L9" s="31">
        <f>AVERAGE(L10:L83)</f>
        <v>95.929716605817248</v>
      </c>
      <c r="M9" s="31">
        <f>AVERAGE(M10:M83)</f>
        <v>95.485053268072136</v>
      </c>
      <c r="N9" s="31">
        <f>(J9*0.8)+(K9*0.1)+(L9*0.05)+(M9*0.05)</f>
        <v>92.624471045067608</v>
      </c>
      <c r="O9" s="9"/>
      <c r="P9" s="31">
        <f>AVERAGE(P10:P83)</f>
        <v>86.562232494435889</v>
      </c>
      <c r="Q9" s="31">
        <f>AVERAGE(Q10:Q83)</f>
        <v>85.333333333333314</v>
      </c>
      <c r="R9" s="31">
        <f>AVERAGE(R10:R83)</f>
        <v>97.333333333333314</v>
      </c>
      <c r="S9" s="31">
        <f>AVERAGE(S10:S83)</f>
        <v>96.666666666666643</v>
      </c>
      <c r="T9" s="31">
        <f t="shared" ref="T9" si="0">(P9*0.8)+(Q9*0.1)+(R9*0.05)+(S9*0.05)</f>
        <v>87.48311932888204</v>
      </c>
      <c r="U9" s="9"/>
      <c r="V9" s="31">
        <f>AVERAGE(V10:V83)</f>
        <v>91.044470441937108</v>
      </c>
      <c r="W9" s="31">
        <f>AVERAGE(W10:W83)</f>
        <v>92.123819035583722</v>
      </c>
      <c r="X9" s="31">
        <f>AVERAGE(X10:X83)</f>
        <v>94.323931235695923</v>
      </c>
      <c r="Y9" s="31">
        <f>AVERAGE(Y10:Y83)</f>
        <v>93.661353661353658</v>
      </c>
      <c r="Z9" s="32">
        <f>(V9*0.8)+(W9*0.1)+(X9*0.05)+(Y9*0.05)</f>
        <v>91.447222501960525</v>
      </c>
      <c r="AA9" s="9"/>
      <c r="AB9" s="31">
        <f>AVERAGE(AB10:AB83)</f>
        <v>99.806949806949802</v>
      </c>
      <c r="AC9" s="31">
        <f>AVERAGE(AC10:AC83)</f>
        <v>99.999999999999986</v>
      </c>
      <c r="AD9" s="31">
        <f>AVERAGE(AD10:AD83)</f>
        <v>99.999999999999986</v>
      </c>
      <c r="AE9" s="31">
        <f>AVERAGE(AE10:AE83)</f>
        <v>100</v>
      </c>
      <c r="AF9" s="32">
        <f>(AB9*0.8)+(AC9*0.1)+(AD9*0.05)+(AE9*0.05)</f>
        <v>99.845559845559848</v>
      </c>
      <c r="AG9" s="9"/>
      <c r="AH9" s="33">
        <f>AVERAGEIFS(AH10:AH83,D10:D83,"&gt;0")</f>
        <v>91.631125516540649</v>
      </c>
      <c r="AI9" s="9"/>
      <c r="AJ9" s="33"/>
      <c r="AK9" s="9"/>
      <c r="AL9" s="31">
        <f>AVERAGE(AL10:AL83)</f>
        <v>95.945945945945951</v>
      </c>
      <c r="AM9" s="31">
        <f>AVERAGE(AM10:AM83)</f>
        <v>95.045045045045043</v>
      </c>
      <c r="AN9" s="31">
        <f>AVERAGE(AN10:AN83)</f>
        <v>95.945945945945951</v>
      </c>
      <c r="AO9" s="31">
        <f>AVERAGE(AO10:AO83)</f>
        <v>95.945945945945951</v>
      </c>
      <c r="AP9" s="31">
        <f>(AL9*0.8)+(AM9*0.1)+(AN9*0.05)+(AO9*0.05)</f>
        <v>95.855855855855879</v>
      </c>
      <c r="AQ9" s="9"/>
      <c r="AR9" s="33">
        <f>AVERAGE(AR10:AR83)</f>
        <v>99.155405405405403</v>
      </c>
      <c r="AS9" s="9"/>
      <c r="AT9" s="31">
        <f>AVERAGE(AT10:AT83)</f>
        <v>96.31449631449631</v>
      </c>
      <c r="AU9" s="31">
        <f>AVERAGE(AU10:AU83)</f>
        <v>95.27027027027026</v>
      </c>
      <c r="AV9" s="31">
        <f>AVERAGE(AV10:AV83)</f>
        <v>98.198198198198185</v>
      </c>
      <c r="AW9" s="31">
        <f>AVERAGE(AW10:AW83)</f>
        <v>98.310810810810807</v>
      </c>
      <c r="AX9" s="31">
        <f t="shared" ref="AX9:AX45" si="1">(AT9*0.8)+(AU9*0.1)+(AV9*0.05)+(AW9*0.05)</f>
        <v>96.404074529074535</v>
      </c>
      <c r="AY9" s="9"/>
      <c r="AZ9" s="31">
        <f>AVERAGE(AZ10:AZ83)</f>
        <v>94.78764478764478</v>
      </c>
      <c r="BA9" s="31">
        <f>AVERAGE(BA10:BA83)</f>
        <v>95.045045045045029</v>
      </c>
      <c r="BB9" s="31">
        <f>AVERAGE(BB10:BB83)</f>
        <v>96.171171171171167</v>
      </c>
      <c r="BC9" s="31">
        <f>AVERAGE(BC10:BC83)</f>
        <v>96.959459459459453</v>
      </c>
      <c r="BD9" s="31">
        <f t="shared" ref="BD9:BD45" si="2">(AZ9*0.8)+(BA9*0.1)+(BB9*0.05)+(BC9*0.05)</f>
        <v>94.991151866151853</v>
      </c>
      <c r="BE9" s="9"/>
      <c r="BF9" s="62">
        <f>AVERAGEIFS(BF10:BF83,D10:D83,"&gt;0")</f>
        <v>93.243722816058835</v>
      </c>
    </row>
    <row r="10" spans="1:58" s="2" customFormat="1" ht="18" customHeight="1" x14ac:dyDescent="0.25">
      <c r="A10" s="14">
        <v>2</v>
      </c>
      <c r="B10" s="14">
        <v>1</v>
      </c>
      <c r="C10" s="20" t="s">
        <v>0</v>
      </c>
      <c r="D10" s="14">
        <v>1</v>
      </c>
      <c r="E10" s="36"/>
      <c r="F10" s="36"/>
      <c r="G10" s="16" t="s">
        <v>102</v>
      </c>
      <c r="H10" s="21" t="s">
        <v>114</v>
      </c>
      <c r="I10" s="11"/>
      <c r="J10" s="10">
        <v>98.39572165367116</v>
      </c>
      <c r="K10" s="10">
        <v>97.53086419753086</v>
      </c>
      <c r="L10" s="10">
        <v>99.382716049382694</v>
      </c>
      <c r="M10" s="10">
        <v>99.53703703703701</v>
      </c>
      <c r="N10" s="13">
        <f>(J10*0.8)+(K10*0.1)+(L10*0.05)+(M10*0.05)</f>
        <v>98.415651397011004</v>
      </c>
      <c r="O10" s="11"/>
      <c r="P10" s="10" t="s">
        <v>58</v>
      </c>
      <c r="Q10" s="10" t="s">
        <v>58</v>
      </c>
      <c r="R10" s="10" t="s">
        <v>58</v>
      </c>
      <c r="S10" s="10" t="s">
        <v>58</v>
      </c>
      <c r="T10" s="13" t="s">
        <v>58</v>
      </c>
      <c r="U10" s="17"/>
      <c r="V10" s="10">
        <v>99.886877828054239</v>
      </c>
      <c r="W10" s="10">
        <v>99.358974358974294</v>
      </c>
      <c r="X10" s="10">
        <v>99.999999999999943</v>
      </c>
      <c r="Y10" s="10">
        <v>99.999999999999943</v>
      </c>
      <c r="Z10" s="13">
        <f>(V10*0.8)+(W10*0.1)+(X10*0.05)+(Y10*0.05)</f>
        <v>99.845399698340827</v>
      </c>
      <c r="AA10" s="19"/>
      <c r="AB10" s="13" t="s">
        <v>58</v>
      </c>
      <c r="AC10" s="13" t="s">
        <v>58</v>
      </c>
      <c r="AD10" s="13" t="s">
        <v>58</v>
      </c>
      <c r="AE10" s="13" t="s">
        <v>58</v>
      </c>
      <c r="AF10" s="13" t="s">
        <v>58</v>
      </c>
      <c r="AG10" s="19"/>
      <c r="AH10" s="18">
        <f t="shared" ref="AH10:AH33" si="3">Z10</f>
        <v>99.845399698340827</v>
      </c>
      <c r="AI10" s="19"/>
      <c r="AJ10" s="38">
        <v>123</v>
      </c>
      <c r="AK10" s="19"/>
      <c r="AL10" s="10">
        <v>99.999999999999957</v>
      </c>
      <c r="AM10" s="10">
        <v>99.999999999999986</v>
      </c>
      <c r="AN10" s="10">
        <v>99.999999999999986</v>
      </c>
      <c r="AO10" s="10">
        <v>100</v>
      </c>
      <c r="AP10" s="13">
        <f>(AL10*0.8)+(AM10*0.1)+(AN10*0.05)+(AO10*0.05)</f>
        <v>99.999999999999972</v>
      </c>
      <c r="AQ10" s="19"/>
      <c r="AR10" s="18">
        <v>100</v>
      </c>
      <c r="AS10" s="19"/>
      <c r="AT10" s="10">
        <v>95.454545454545467</v>
      </c>
      <c r="AU10" s="10">
        <v>99.999999999999986</v>
      </c>
      <c r="AV10" s="10">
        <v>99.999999999999986</v>
      </c>
      <c r="AW10" s="10">
        <v>100</v>
      </c>
      <c r="AX10" s="13">
        <f t="shared" si="1"/>
        <v>96.363636363636374</v>
      </c>
      <c r="AY10" s="19"/>
      <c r="AZ10" s="10">
        <v>99.999999999999972</v>
      </c>
      <c r="BA10" s="10">
        <v>99.999999999999986</v>
      </c>
      <c r="BB10" s="10">
        <v>99.999999999999986</v>
      </c>
      <c r="BC10" s="10">
        <v>100</v>
      </c>
      <c r="BD10" s="13">
        <f t="shared" si="2"/>
        <v>99.999999999999986</v>
      </c>
      <c r="BE10" s="19"/>
      <c r="BF10" s="60">
        <f>(N10*0.6)+(Z10*0.2)+(AP10*0.05)+(AR10*0.05)+(AX10*0.05)+(BD10*0.05)</f>
        <v>98.836652596056581</v>
      </c>
    </row>
    <row r="11" spans="1:58" s="2" customFormat="1" ht="18" customHeight="1" x14ac:dyDescent="0.25">
      <c r="A11" s="14">
        <v>3</v>
      </c>
      <c r="B11" s="5">
        <v>1</v>
      </c>
      <c r="C11" s="3" t="s">
        <v>33</v>
      </c>
      <c r="D11" s="14">
        <v>1</v>
      </c>
      <c r="E11" s="37"/>
      <c r="F11" s="37"/>
      <c r="G11" s="12" t="s">
        <v>102</v>
      </c>
      <c r="H11" s="12" t="s">
        <v>111</v>
      </c>
      <c r="I11" s="11"/>
      <c r="J11" s="10">
        <v>97.907588961510456</v>
      </c>
      <c r="K11" s="10">
        <v>98.148148148148124</v>
      </c>
      <c r="L11" s="10">
        <v>99.074074074074048</v>
      </c>
      <c r="M11" s="10">
        <v>98.148148148148124</v>
      </c>
      <c r="N11" s="13">
        <f t="shared" ref="N11:N72" si="4">(J11*0.8)+(K11*0.1)+(L11*0.05)+(M11*0.05)</f>
        <v>98.001997095134286</v>
      </c>
      <c r="O11" s="11"/>
      <c r="P11" s="10" t="s">
        <v>58</v>
      </c>
      <c r="Q11" s="10" t="s">
        <v>58</v>
      </c>
      <c r="R11" s="10" t="s">
        <v>58</v>
      </c>
      <c r="S11" s="10" t="s">
        <v>58</v>
      </c>
      <c r="T11" s="13" t="s">
        <v>58</v>
      </c>
      <c r="U11" s="17"/>
      <c r="V11" s="10">
        <v>99.999999999999943</v>
      </c>
      <c r="W11" s="10">
        <v>99.999999999999943</v>
      </c>
      <c r="X11" s="10">
        <v>99.999999999999943</v>
      </c>
      <c r="Y11" s="10">
        <v>99.999999999999943</v>
      </c>
      <c r="Z11" s="13">
        <f t="shared" ref="Z11:Z72" si="5">(V11*0.8)+(W11*0.1)+(X11*0.05)+(Y11*0.05)</f>
        <v>99.999999999999957</v>
      </c>
      <c r="AA11" s="19"/>
      <c r="AB11" s="13" t="s">
        <v>58</v>
      </c>
      <c r="AC11" s="13" t="s">
        <v>58</v>
      </c>
      <c r="AD11" s="13" t="s">
        <v>58</v>
      </c>
      <c r="AE11" s="13" t="s">
        <v>58</v>
      </c>
      <c r="AF11" s="13" t="s">
        <v>58</v>
      </c>
      <c r="AG11" s="19"/>
      <c r="AH11" s="18">
        <f t="shared" si="3"/>
        <v>99.999999999999957</v>
      </c>
      <c r="AI11" s="19"/>
      <c r="AJ11" s="38">
        <v>123</v>
      </c>
      <c r="AK11" s="19"/>
      <c r="AL11" s="10">
        <v>100</v>
      </c>
      <c r="AM11" s="10">
        <v>99.999999999999986</v>
      </c>
      <c r="AN11" s="10">
        <v>99.999999999999986</v>
      </c>
      <c r="AO11" s="10">
        <v>100</v>
      </c>
      <c r="AP11" s="13">
        <f t="shared" ref="AP11:AP72" si="6">(AL11*0.8)+(AM11*0.1)+(AN11*0.05)+(AO11*0.05)</f>
        <v>100</v>
      </c>
      <c r="AQ11" s="19"/>
      <c r="AR11" s="18">
        <v>100</v>
      </c>
      <c r="AS11" s="19"/>
      <c r="AT11" s="10">
        <v>100.00000000000001</v>
      </c>
      <c r="AU11" s="10">
        <v>99.999999999999986</v>
      </c>
      <c r="AV11" s="10">
        <v>99.999999999999986</v>
      </c>
      <c r="AW11" s="10">
        <v>100</v>
      </c>
      <c r="AX11" s="18">
        <f t="shared" si="1"/>
        <v>100.00000000000001</v>
      </c>
      <c r="AY11" s="19"/>
      <c r="AZ11" s="10">
        <v>100</v>
      </c>
      <c r="BA11" s="10">
        <v>99.999999999999986</v>
      </c>
      <c r="BB11" s="10">
        <v>99.999999999999986</v>
      </c>
      <c r="BC11" s="10">
        <v>100</v>
      </c>
      <c r="BD11" s="18">
        <f t="shared" si="2"/>
        <v>100</v>
      </c>
      <c r="BE11" s="19"/>
      <c r="BF11" s="60">
        <f t="shared" ref="BF11:BF13" si="7">(N11*0.6)+(Z11*0.2)+(AP11*0.05)+(AR11*0.05)+(AX11*0.05)+(BD11*0.05)</f>
        <v>98.801198257080557</v>
      </c>
    </row>
    <row r="12" spans="1:58" s="2" customFormat="1" ht="18" customHeight="1" x14ac:dyDescent="0.25">
      <c r="A12" s="14">
        <v>4</v>
      </c>
      <c r="B12" s="5">
        <v>1</v>
      </c>
      <c r="C12" s="3" t="s">
        <v>34</v>
      </c>
      <c r="D12" s="14">
        <v>1</v>
      </c>
      <c r="E12" s="37"/>
      <c r="F12" s="37"/>
      <c r="G12" s="12" t="s">
        <v>102</v>
      </c>
      <c r="H12" s="12" t="s">
        <v>109</v>
      </c>
      <c r="I12" s="11"/>
      <c r="J12" s="10">
        <v>100.00000000000004</v>
      </c>
      <c r="K12" s="10">
        <v>100.00000000000003</v>
      </c>
      <c r="L12" s="10">
        <v>100.00000000000003</v>
      </c>
      <c r="M12" s="10">
        <v>100.00000000000003</v>
      </c>
      <c r="N12" s="13">
        <f t="shared" si="4"/>
        <v>100.00000000000004</v>
      </c>
      <c r="O12" s="11"/>
      <c r="P12" s="10" t="s">
        <v>58</v>
      </c>
      <c r="Q12" s="10" t="s">
        <v>58</v>
      </c>
      <c r="R12" s="10" t="s">
        <v>58</v>
      </c>
      <c r="S12" s="10" t="s">
        <v>58</v>
      </c>
      <c r="T12" s="13" t="s">
        <v>58</v>
      </c>
      <c r="U12" s="17"/>
      <c r="V12" s="10">
        <v>99.999999999999943</v>
      </c>
      <c r="W12" s="10">
        <v>99.999999999999943</v>
      </c>
      <c r="X12" s="10">
        <v>99.999999999999943</v>
      </c>
      <c r="Y12" s="10">
        <v>99.999999999999943</v>
      </c>
      <c r="Z12" s="13">
        <f t="shared" si="5"/>
        <v>99.999999999999957</v>
      </c>
      <c r="AA12" s="19"/>
      <c r="AB12" s="13" t="s">
        <v>58</v>
      </c>
      <c r="AC12" s="13" t="s">
        <v>58</v>
      </c>
      <c r="AD12" s="13" t="s">
        <v>58</v>
      </c>
      <c r="AE12" s="13" t="s">
        <v>58</v>
      </c>
      <c r="AF12" s="13" t="s">
        <v>58</v>
      </c>
      <c r="AG12" s="19"/>
      <c r="AH12" s="18">
        <f t="shared" si="3"/>
        <v>99.999999999999957</v>
      </c>
      <c r="AI12" s="19"/>
      <c r="AJ12" s="38">
        <v>123</v>
      </c>
      <c r="AK12" s="19"/>
      <c r="AL12" s="10">
        <v>100</v>
      </c>
      <c r="AM12" s="10">
        <v>99.999999999999986</v>
      </c>
      <c r="AN12" s="10">
        <v>99.999999999999986</v>
      </c>
      <c r="AO12" s="10">
        <v>100</v>
      </c>
      <c r="AP12" s="13">
        <f t="shared" si="6"/>
        <v>100</v>
      </c>
      <c r="AQ12" s="19"/>
      <c r="AR12" s="18">
        <v>100</v>
      </c>
      <c r="AS12" s="19"/>
      <c r="AT12" s="10">
        <v>100.00000000000001</v>
      </c>
      <c r="AU12" s="10">
        <v>99.999999999999986</v>
      </c>
      <c r="AV12" s="10">
        <v>99.999999999999986</v>
      </c>
      <c r="AW12" s="10">
        <v>100</v>
      </c>
      <c r="AX12" s="18">
        <f t="shared" si="1"/>
        <v>100.00000000000001</v>
      </c>
      <c r="AY12" s="19"/>
      <c r="AZ12" s="10">
        <v>99.999999999999972</v>
      </c>
      <c r="BA12" s="10">
        <v>99.999999999999986</v>
      </c>
      <c r="BB12" s="10">
        <v>99.999999999999986</v>
      </c>
      <c r="BC12" s="10">
        <v>100</v>
      </c>
      <c r="BD12" s="18">
        <f t="shared" si="2"/>
        <v>99.999999999999986</v>
      </c>
      <c r="BE12" s="19"/>
      <c r="BF12" s="60">
        <f t="shared" si="7"/>
        <v>100.00000000000001</v>
      </c>
    </row>
    <row r="13" spans="1:58" s="2" customFormat="1" ht="18" customHeight="1" x14ac:dyDescent="0.25">
      <c r="A13" s="14">
        <v>5</v>
      </c>
      <c r="B13" s="5">
        <v>1</v>
      </c>
      <c r="C13" s="3" t="s">
        <v>1</v>
      </c>
      <c r="D13" s="14">
        <v>1</v>
      </c>
      <c r="E13" s="37"/>
      <c r="F13" s="37"/>
      <c r="G13" s="12" t="s">
        <v>102</v>
      </c>
      <c r="H13" s="12" t="s">
        <v>109</v>
      </c>
      <c r="I13" s="11"/>
      <c r="J13" s="10">
        <v>99.999999999999915</v>
      </c>
      <c r="K13" s="10">
        <v>99.999999999999972</v>
      </c>
      <c r="L13" s="10">
        <v>99.999999999999972</v>
      </c>
      <c r="M13" s="10">
        <v>99.999999999999972</v>
      </c>
      <c r="N13" s="13">
        <f t="shared" si="4"/>
        <v>99.999999999999943</v>
      </c>
      <c r="O13" s="11"/>
      <c r="P13" s="10" t="s">
        <v>58</v>
      </c>
      <c r="Q13" s="10" t="s">
        <v>58</v>
      </c>
      <c r="R13" s="10" t="s">
        <v>58</v>
      </c>
      <c r="S13" s="10" t="s">
        <v>58</v>
      </c>
      <c r="T13" s="13" t="s">
        <v>58</v>
      </c>
      <c r="U13" s="17"/>
      <c r="V13" s="10">
        <v>99.999999999999943</v>
      </c>
      <c r="W13" s="10">
        <v>99.999999999999943</v>
      </c>
      <c r="X13" s="10">
        <v>99.999999999999943</v>
      </c>
      <c r="Y13" s="10">
        <v>99.999999999999943</v>
      </c>
      <c r="Z13" s="13">
        <f t="shared" si="5"/>
        <v>99.999999999999957</v>
      </c>
      <c r="AA13" s="19"/>
      <c r="AB13" s="13" t="s">
        <v>58</v>
      </c>
      <c r="AC13" s="13" t="s">
        <v>58</v>
      </c>
      <c r="AD13" s="13" t="s">
        <v>58</v>
      </c>
      <c r="AE13" s="13" t="s">
        <v>58</v>
      </c>
      <c r="AF13" s="13" t="s">
        <v>58</v>
      </c>
      <c r="AG13" s="19"/>
      <c r="AH13" s="18">
        <f t="shared" si="3"/>
        <v>99.999999999999957</v>
      </c>
      <c r="AI13" s="19"/>
      <c r="AJ13" s="38">
        <v>123</v>
      </c>
      <c r="AK13" s="19"/>
      <c r="AL13" s="10">
        <v>99.999999999999957</v>
      </c>
      <c r="AM13" s="10">
        <v>99.999999999999986</v>
      </c>
      <c r="AN13" s="10">
        <v>99.999999999999986</v>
      </c>
      <c r="AO13" s="10">
        <v>100</v>
      </c>
      <c r="AP13" s="13">
        <f t="shared" si="6"/>
        <v>99.999999999999972</v>
      </c>
      <c r="AQ13" s="19"/>
      <c r="AR13" s="18">
        <v>100</v>
      </c>
      <c r="AS13" s="19"/>
      <c r="AT13" s="10">
        <v>100.00000000000001</v>
      </c>
      <c r="AU13" s="10">
        <v>99.999999999999986</v>
      </c>
      <c r="AV13" s="10">
        <v>99.999999999999986</v>
      </c>
      <c r="AW13" s="10">
        <v>100</v>
      </c>
      <c r="AX13" s="18">
        <f t="shared" si="1"/>
        <v>100.00000000000001</v>
      </c>
      <c r="AY13" s="19"/>
      <c r="AZ13" s="10">
        <v>99.999999999999972</v>
      </c>
      <c r="BA13" s="10">
        <v>99.999999999999986</v>
      </c>
      <c r="BB13" s="10">
        <v>99.999999999999986</v>
      </c>
      <c r="BC13" s="10">
        <v>100</v>
      </c>
      <c r="BD13" s="18">
        <f t="shared" si="2"/>
        <v>99.999999999999986</v>
      </c>
      <c r="BE13" s="19"/>
      <c r="BF13" s="60">
        <f t="shared" si="7"/>
        <v>99.999999999999957</v>
      </c>
    </row>
    <row r="14" spans="1:58" s="2" customFormat="1" ht="18" customHeight="1" x14ac:dyDescent="0.25">
      <c r="A14" s="14">
        <v>7</v>
      </c>
      <c r="B14" s="5">
        <v>1</v>
      </c>
      <c r="C14" s="3" t="s">
        <v>63</v>
      </c>
      <c r="D14" s="14">
        <v>1</v>
      </c>
      <c r="E14" s="37"/>
      <c r="F14" s="37"/>
      <c r="G14" s="12" t="s">
        <v>102</v>
      </c>
      <c r="H14" s="12" t="s">
        <v>109</v>
      </c>
      <c r="I14" s="11"/>
      <c r="J14" s="10">
        <v>99.999999999999915</v>
      </c>
      <c r="K14" s="10">
        <v>99.999999999999972</v>
      </c>
      <c r="L14" s="10">
        <v>99.999999999999972</v>
      </c>
      <c r="M14" s="10">
        <v>99.999999999999972</v>
      </c>
      <c r="N14" s="13">
        <f t="shared" si="4"/>
        <v>99.999999999999943</v>
      </c>
      <c r="O14" s="11"/>
      <c r="P14" s="10">
        <v>99.999999999999986</v>
      </c>
      <c r="Q14" s="10">
        <v>99.999999999999986</v>
      </c>
      <c r="R14" s="10">
        <v>99.999999999999986</v>
      </c>
      <c r="S14" s="10">
        <v>99.999999999999986</v>
      </c>
      <c r="T14" s="13">
        <f t="shared" ref="T14:T46" si="8">(P14*0.8)+(Q14*0.1)+(R14*0.05)+(S14*0.05)</f>
        <v>100</v>
      </c>
      <c r="U14" s="17"/>
      <c r="V14" s="10">
        <v>99.999999999999943</v>
      </c>
      <c r="W14" s="10">
        <v>99.999999999999943</v>
      </c>
      <c r="X14" s="10">
        <v>99.999999999999943</v>
      </c>
      <c r="Y14" s="10">
        <v>99.999999999999943</v>
      </c>
      <c r="Z14" s="13">
        <f t="shared" si="5"/>
        <v>99.999999999999957</v>
      </c>
      <c r="AA14" s="19"/>
      <c r="AB14" s="13" t="s">
        <v>58</v>
      </c>
      <c r="AC14" s="13" t="s">
        <v>58</v>
      </c>
      <c r="AD14" s="13" t="s">
        <v>58</v>
      </c>
      <c r="AE14" s="13" t="s">
        <v>58</v>
      </c>
      <c r="AF14" s="13" t="s">
        <v>58</v>
      </c>
      <c r="AG14" s="19"/>
      <c r="AH14" s="18">
        <f t="shared" si="3"/>
        <v>99.999999999999957</v>
      </c>
      <c r="AI14" s="19"/>
      <c r="AJ14" s="38">
        <v>123</v>
      </c>
      <c r="AK14" s="19"/>
      <c r="AL14" s="10">
        <v>99.999999999999957</v>
      </c>
      <c r="AM14" s="10">
        <v>99.999999999999986</v>
      </c>
      <c r="AN14" s="10">
        <v>99.999999999999986</v>
      </c>
      <c r="AO14" s="10">
        <v>100</v>
      </c>
      <c r="AP14" s="13">
        <f t="shared" si="6"/>
        <v>99.999999999999972</v>
      </c>
      <c r="AQ14" s="19"/>
      <c r="AR14" s="18">
        <v>100</v>
      </c>
      <c r="AS14" s="19"/>
      <c r="AT14" s="10">
        <v>100.00000000000001</v>
      </c>
      <c r="AU14" s="10">
        <v>99.999999999999986</v>
      </c>
      <c r="AV14" s="10">
        <v>99.999999999999986</v>
      </c>
      <c r="AW14" s="10">
        <v>100</v>
      </c>
      <c r="AX14" s="18">
        <f t="shared" si="1"/>
        <v>100.00000000000001</v>
      </c>
      <c r="AY14" s="19"/>
      <c r="AZ14" s="10">
        <v>99.999999999999972</v>
      </c>
      <c r="BA14" s="10">
        <v>99.999999999999986</v>
      </c>
      <c r="BB14" s="10">
        <v>99.999999999999986</v>
      </c>
      <c r="BC14" s="10">
        <v>100</v>
      </c>
      <c r="BD14" s="18">
        <f t="shared" si="2"/>
        <v>99.999999999999986</v>
      </c>
      <c r="BE14" s="19"/>
      <c r="BF14" s="60">
        <f>(N14*0.6)+(T14*0.05)+(Z14*0.15)+(AP14*0.05)+(AR14*0.05)+(AX14*0.05)+(BD14*0.05)</f>
        <v>99.999999999999972</v>
      </c>
    </row>
    <row r="15" spans="1:58" s="2" customFormat="1" ht="18" customHeight="1" x14ac:dyDescent="0.25">
      <c r="A15" s="14">
        <v>9</v>
      </c>
      <c r="B15" s="5">
        <v>1</v>
      </c>
      <c r="C15" s="3" t="s">
        <v>2</v>
      </c>
      <c r="D15" s="14">
        <v>1</v>
      </c>
      <c r="E15" s="36"/>
      <c r="F15" s="36"/>
      <c r="G15" s="12" t="s">
        <v>102</v>
      </c>
      <c r="H15" s="12" t="s">
        <v>119</v>
      </c>
      <c r="I15" s="11"/>
      <c r="J15" s="10">
        <v>93.744177633066471</v>
      </c>
      <c r="K15" s="10">
        <v>93.209876543209859</v>
      </c>
      <c r="L15" s="10">
        <v>99.999999999999972</v>
      </c>
      <c r="M15" s="10">
        <v>96.296296296296276</v>
      </c>
      <c r="N15" s="13">
        <f t="shared" si="4"/>
        <v>94.131144575588976</v>
      </c>
      <c r="O15" s="11"/>
      <c r="P15" s="10" t="s">
        <v>58</v>
      </c>
      <c r="Q15" s="10" t="s">
        <v>58</v>
      </c>
      <c r="R15" s="10" t="s">
        <v>58</v>
      </c>
      <c r="S15" s="10" t="s">
        <v>58</v>
      </c>
      <c r="T15" s="13" t="s">
        <v>58</v>
      </c>
      <c r="U15" s="17"/>
      <c r="V15" s="10">
        <v>95.940170940170887</v>
      </c>
      <c r="W15" s="10">
        <v>96.153846153846104</v>
      </c>
      <c r="X15" s="10">
        <v>96.153846153846104</v>
      </c>
      <c r="Y15" s="10">
        <v>95.192307692307637</v>
      </c>
      <c r="Z15" s="13">
        <f t="shared" si="5"/>
        <v>95.934829059829028</v>
      </c>
      <c r="AA15" s="19"/>
      <c r="AB15" s="13" t="s">
        <v>58</v>
      </c>
      <c r="AC15" s="13" t="s">
        <v>58</v>
      </c>
      <c r="AD15" s="13" t="s">
        <v>58</v>
      </c>
      <c r="AE15" s="13" t="s">
        <v>58</v>
      </c>
      <c r="AF15" s="13" t="s">
        <v>58</v>
      </c>
      <c r="AG15" s="19"/>
      <c r="AH15" s="18">
        <f t="shared" si="3"/>
        <v>95.934829059829028</v>
      </c>
      <c r="AI15" s="19"/>
      <c r="AJ15" s="38">
        <v>123</v>
      </c>
      <c r="AK15" s="19"/>
      <c r="AL15" s="10">
        <v>100</v>
      </c>
      <c r="AM15" s="10">
        <v>99.999999999999986</v>
      </c>
      <c r="AN15" s="10">
        <v>99.999999999999986</v>
      </c>
      <c r="AO15" s="10">
        <v>100</v>
      </c>
      <c r="AP15" s="13">
        <f t="shared" si="6"/>
        <v>100</v>
      </c>
      <c r="AQ15" s="19"/>
      <c r="AR15" s="18">
        <v>100</v>
      </c>
      <c r="AS15" s="19"/>
      <c r="AT15" s="10">
        <v>100.00000000000001</v>
      </c>
      <c r="AU15" s="10">
        <v>99.999999999999986</v>
      </c>
      <c r="AV15" s="10">
        <v>99.999999999999986</v>
      </c>
      <c r="AW15" s="10">
        <v>100</v>
      </c>
      <c r="AX15" s="18">
        <f t="shared" si="1"/>
        <v>100.00000000000001</v>
      </c>
      <c r="AY15" s="19"/>
      <c r="AZ15" s="10">
        <v>99.999999999999972</v>
      </c>
      <c r="BA15" s="10">
        <v>99.999999999999986</v>
      </c>
      <c r="BB15" s="10">
        <v>99.999999999999986</v>
      </c>
      <c r="BC15" s="10">
        <v>100</v>
      </c>
      <c r="BD15" s="18">
        <f t="shared" si="2"/>
        <v>99.999999999999986</v>
      </c>
      <c r="BE15" s="19"/>
      <c r="BF15" s="60">
        <f>(N15*0.6)+(Z15*0.2)+(AP15*0.05)+(AR15*0.05)+(AX15*0.05)+(BD15*0.05)</f>
        <v>95.665652557319191</v>
      </c>
    </row>
    <row r="16" spans="1:58" s="2" customFormat="1" ht="18" customHeight="1" x14ac:dyDescent="0.25">
      <c r="A16" s="14">
        <v>10</v>
      </c>
      <c r="B16" s="5">
        <v>1</v>
      </c>
      <c r="C16" s="3" t="s">
        <v>16</v>
      </c>
      <c r="D16" s="14">
        <v>1</v>
      </c>
      <c r="E16" s="37"/>
      <c r="F16" s="37"/>
      <c r="G16" s="12" t="s">
        <v>102</v>
      </c>
      <c r="H16" s="12" t="s">
        <v>114</v>
      </c>
      <c r="I16" s="11"/>
      <c r="J16" s="10">
        <v>99.902407286922625</v>
      </c>
      <c r="K16" s="10">
        <v>100.00000000000003</v>
      </c>
      <c r="L16" s="10">
        <v>100.00000000000003</v>
      </c>
      <c r="M16" s="10">
        <v>100.00000000000003</v>
      </c>
      <c r="N16" s="13">
        <f t="shared" si="4"/>
        <v>99.921925829538111</v>
      </c>
      <c r="O16" s="11"/>
      <c r="P16" s="10">
        <v>99.999999999999986</v>
      </c>
      <c r="Q16" s="10">
        <v>99.999999999999986</v>
      </c>
      <c r="R16" s="10">
        <v>99.999999999999986</v>
      </c>
      <c r="S16" s="10">
        <v>99.999999999999986</v>
      </c>
      <c r="T16" s="13">
        <f t="shared" si="8"/>
        <v>100</v>
      </c>
      <c r="U16" s="17"/>
      <c r="V16" s="10">
        <v>99.358974358974294</v>
      </c>
      <c r="W16" s="10">
        <v>99.999999999999943</v>
      </c>
      <c r="X16" s="10">
        <v>99.999999999999943</v>
      </c>
      <c r="Y16" s="10">
        <v>99.999999999999943</v>
      </c>
      <c r="Z16" s="13">
        <f t="shared" si="5"/>
        <v>99.487179487179446</v>
      </c>
      <c r="AA16" s="19"/>
      <c r="AB16" s="13" t="s">
        <v>58</v>
      </c>
      <c r="AC16" s="13" t="s">
        <v>58</v>
      </c>
      <c r="AD16" s="13" t="s">
        <v>58</v>
      </c>
      <c r="AE16" s="13" t="s">
        <v>58</v>
      </c>
      <c r="AF16" s="13" t="s">
        <v>58</v>
      </c>
      <c r="AG16" s="19"/>
      <c r="AH16" s="18">
        <f t="shared" si="3"/>
        <v>99.487179487179446</v>
      </c>
      <c r="AI16" s="19"/>
      <c r="AJ16" s="38">
        <v>123</v>
      </c>
      <c r="AK16" s="19"/>
      <c r="AL16" s="10">
        <v>100</v>
      </c>
      <c r="AM16" s="10">
        <v>99.999999999999986</v>
      </c>
      <c r="AN16" s="10">
        <v>99.999999999999986</v>
      </c>
      <c r="AO16" s="10">
        <v>100</v>
      </c>
      <c r="AP16" s="13">
        <f t="shared" si="6"/>
        <v>100</v>
      </c>
      <c r="AQ16" s="19"/>
      <c r="AR16" s="18">
        <v>100</v>
      </c>
      <c r="AS16" s="19"/>
      <c r="AT16" s="10">
        <v>100.00000000000001</v>
      </c>
      <c r="AU16" s="10">
        <v>99.999999999999986</v>
      </c>
      <c r="AV16" s="10">
        <v>99.999999999999986</v>
      </c>
      <c r="AW16" s="10">
        <v>100</v>
      </c>
      <c r="AX16" s="18">
        <f t="shared" si="1"/>
        <v>100.00000000000001</v>
      </c>
      <c r="AY16" s="19"/>
      <c r="AZ16" s="10">
        <v>99.999999999999972</v>
      </c>
      <c r="BA16" s="10">
        <v>99.999999999999986</v>
      </c>
      <c r="BB16" s="10">
        <v>99.999999999999986</v>
      </c>
      <c r="BC16" s="10">
        <v>100</v>
      </c>
      <c r="BD16" s="18">
        <f t="shared" si="2"/>
        <v>99.999999999999986</v>
      </c>
      <c r="BE16" s="19"/>
      <c r="BF16" s="60">
        <f t="shared" ref="BF16:BF17" si="9">(N16*0.6)+(T16*0.05)+(Z16*0.15)+(AP16*0.05)+(AR16*0.05)+(AX16*0.05)+(BD16*0.05)</f>
        <v>99.876232420799781</v>
      </c>
    </row>
    <row r="17" spans="1:58" s="2" customFormat="1" ht="18" customHeight="1" x14ac:dyDescent="0.25">
      <c r="A17" s="14">
        <v>11</v>
      </c>
      <c r="B17" s="5">
        <v>1</v>
      </c>
      <c r="C17" s="3" t="s">
        <v>3</v>
      </c>
      <c r="D17" s="14">
        <v>1</v>
      </c>
      <c r="E17" s="37"/>
      <c r="F17" s="37"/>
      <c r="G17" s="12" t="s">
        <v>102</v>
      </c>
      <c r="H17" s="12" t="s">
        <v>120</v>
      </c>
      <c r="I17" s="11"/>
      <c r="J17" s="10">
        <v>100.00000000000006</v>
      </c>
      <c r="K17" s="10">
        <v>100.00000000000003</v>
      </c>
      <c r="L17" s="10">
        <v>100.00000000000003</v>
      </c>
      <c r="M17" s="10">
        <v>100.00000000000003</v>
      </c>
      <c r="N17" s="13">
        <f t="shared" si="4"/>
        <v>100.00000000000006</v>
      </c>
      <c r="O17" s="11"/>
      <c r="P17" s="10">
        <v>99.999999999999986</v>
      </c>
      <c r="Q17" s="10">
        <v>99.999999999999986</v>
      </c>
      <c r="R17" s="10">
        <v>99.999999999999986</v>
      </c>
      <c r="S17" s="10">
        <v>99.999999999999986</v>
      </c>
      <c r="T17" s="13">
        <f t="shared" si="8"/>
        <v>100</v>
      </c>
      <c r="U17" s="17"/>
      <c r="V17" s="10">
        <v>99.999999999999943</v>
      </c>
      <c r="W17" s="10">
        <v>99.999999999999943</v>
      </c>
      <c r="X17" s="10">
        <v>99.999999999999943</v>
      </c>
      <c r="Y17" s="10">
        <v>99.999999999999943</v>
      </c>
      <c r="Z17" s="13">
        <f t="shared" si="5"/>
        <v>99.999999999999957</v>
      </c>
      <c r="AA17" s="19"/>
      <c r="AB17" s="13" t="s">
        <v>58</v>
      </c>
      <c r="AC17" s="13" t="s">
        <v>58</v>
      </c>
      <c r="AD17" s="13" t="s">
        <v>58</v>
      </c>
      <c r="AE17" s="13" t="s">
        <v>58</v>
      </c>
      <c r="AF17" s="13" t="s">
        <v>58</v>
      </c>
      <c r="AG17" s="19"/>
      <c r="AH17" s="18">
        <f t="shared" si="3"/>
        <v>99.999999999999957</v>
      </c>
      <c r="AI17" s="19"/>
      <c r="AJ17" s="38">
        <v>123</v>
      </c>
      <c r="AK17" s="19"/>
      <c r="AL17" s="10">
        <v>99.999999999999957</v>
      </c>
      <c r="AM17" s="10">
        <v>99.999999999999986</v>
      </c>
      <c r="AN17" s="10">
        <v>99.999999999999986</v>
      </c>
      <c r="AO17" s="10">
        <v>100</v>
      </c>
      <c r="AP17" s="13">
        <f t="shared" si="6"/>
        <v>99.999999999999972</v>
      </c>
      <c r="AQ17" s="19"/>
      <c r="AR17" s="18">
        <v>100</v>
      </c>
      <c r="AS17" s="19"/>
      <c r="AT17" s="10">
        <v>100.00000000000001</v>
      </c>
      <c r="AU17" s="10">
        <v>99.999999999999986</v>
      </c>
      <c r="AV17" s="10">
        <v>99.999999999999986</v>
      </c>
      <c r="AW17" s="10">
        <v>100</v>
      </c>
      <c r="AX17" s="18">
        <f t="shared" si="1"/>
        <v>100.00000000000001</v>
      </c>
      <c r="AY17" s="19"/>
      <c r="AZ17" s="10">
        <v>99.999999999999972</v>
      </c>
      <c r="BA17" s="10">
        <v>99.999999999999986</v>
      </c>
      <c r="BB17" s="10">
        <v>99.999999999999986</v>
      </c>
      <c r="BC17" s="10">
        <v>100</v>
      </c>
      <c r="BD17" s="18">
        <f t="shared" si="2"/>
        <v>99.999999999999986</v>
      </c>
      <c r="BE17" s="19"/>
      <c r="BF17" s="60">
        <f t="shared" si="9"/>
        <v>100.00000000000003</v>
      </c>
    </row>
    <row r="18" spans="1:58" s="2" customFormat="1" ht="18" customHeight="1" x14ac:dyDescent="0.25">
      <c r="A18" s="14">
        <v>13</v>
      </c>
      <c r="B18" s="5">
        <v>1</v>
      </c>
      <c r="C18" s="3" t="s">
        <v>17</v>
      </c>
      <c r="D18" s="14">
        <v>1</v>
      </c>
      <c r="E18" s="37"/>
      <c r="F18" s="37"/>
      <c r="G18" s="12" t="s">
        <v>102</v>
      </c>
      <c r="H18" s="12" t="s">
        <v>105</v>
      </c>
      <c r="I18" s="11"/>
      <c r="J18" s="10">
        <v>100.00000000000004</v>
      </c>
      <c r="K18" s="10">
        <v>100.00000000000003</v>
      </c>
      <c r="L18" s="10">
        <v>100.00000000000003</v>
      </c>
      <c r="M18" s="10">
        <v>100.00000000000003</v>
      </c>
      <c r="N18" s="13">
        <f t="shared" si="4"/>
        <v>100.00000000000004</v>
      </c>
      <c r="O18" s="11"/>
      <c r="P18" s="10">
        <v>99.999999999999986</v>
      </c>
      <c r="Q18" s="10">
        <v>99.999999999999986</v>
      </c>
      <c r="R18" s="10">
        <v>99.999999999999986</v>
      </c>
      <c r="S18" s="10">
        <v>99.999999999999986</v>
      </c>
      <c r="T18" s="13">
        <f t="shared" si="8"/>
        <v>100</v>
      </c>
      <c r="U18" s="17"/>
      <c r="V18" s="10">
        <v>99.999999999999943</v>
      </c>
      <c r="W18" s="10">
        <v>99.999999999999943</v>
      </c>
      <c r="X18" s="10">
        <v>99.999999999999943</v>
      </c>
      <c r="Y18" s="10">
        <v>99.999999999999943</v>
      </c>
      <c r="Z18" s="13">
        <f t="shared" si="5"/>
        <v>99.999999999999957</v>
      </c>
      <c r="AA18" s="19"/>
      <c r="AB18" s="13" t="s">
        <v>58</v>
      </c>
      <c r="AC18" s="13" t="s">
        <v>58</v>
      </c>
      <c r="AD18" s="13" t="s">
        <v>58</v>
      </c>
      <c r="AE18" s="13" t="s">
        <v>58</v>
      </c>
      <c r="AF18" s="13" t="s">
        <v>58</v>
      </c>
      <c r="AG18" s="19"/>
      <c r="AH18" s="18">
        <f t="shared" si="3"/>
        <v>99.999999999999957</v>
      </c>
      <c r="AI18" s="19"/>
      <c r="AJ18" s="38">
        <v>123</v>
      </c>
      <c r="AK18" s="19"/>
      <c r="AL18" s="10">
        <v>100</v>
      </c>
      <c r="AM18" s="10">
        <v>99.999999999999986</v>
      </c>
      <c r="AN18" s="10">
        <v>99.999999999999986</v>
      </c>
      <c r="AO18" s="10">
        <v>100</v>
      </c>
      <c r="AP18" s="13">
        <f t="shared" si="6"/>
        <v>100</v>
      </c>
      <c r="AQ18" s="19"/>
      <c r="AR18" s="10">
        <v>100</v>
      </c>
      <c r="AS18" s="19"/>
      <c r="AT18" s="10">
        <v>100.00000000000001</v>
      </c>
      <c r="AU18" s="10">
        <v>99.999999999999986</v>
      </c>
      <c r="AV18" s="10">
        <v>99.999999999999986</v>
      </c>
      <c r="AW18" s="10">
        <v>100</v>
      </c>
      <c r="AX18" s="18">
        <f t="shared" si="1"/>
        <v>100.00000000000001</v>
      </c>
      <c r="AY18" s="19"/>
      <c r="AZ18" s="10">
        <v>99.999999999999972</v>
      </c>
      <c r="BA18" s="10">
        <v>99.999999999999986</v>
      </c>
      <c r="BB18" s="10">
        <v>99.999999999999986</v>
      </c>
      <c r="BC18" s="10">
        <v>100</v>
      </c>
      <c r="BD18" s="18">
        <f t="shared" si="2"/>
        <v>99.999999999999986</v>
      </c>
      <c r="BE18" s="19"/>
      <c r="BF18" s="60">
        <f>(N18*0.6)+(T18*0.05)+(Z18*0.15)+(AP18*0.05)+(AR18*0.05)+(AX18*0.05)+(BD18*0.05)</f>
        <v>100.00000000000003</v>
      </c>
    </row>
    <row r="19" spans="1:58" s="2" customFormat="1" ht="18" customHeight="1" x14ac:dyDescent="0.25">
      <c r="A19" s="14">
        <v>14</v>
      </c>
      <c r="B19" s="5">
        <v>1</v>
      </c>
      <c r="C19" s="3" t="s">
        <v>4</v>
      </c>
      <c r="D19" s="14">
        <v>1</v>
      </c>
      <c r="E19" s="37"/>
      <c r="F19" s="37"/>
      <c r="G19" s="12" t="s">
        <v>102</v>
      </c>
      <c r="H19" s="12" t="s">
        <v>111</v>
      </c>
      <c r="I19" s="11"/>
      <c r="J19" s="10">
        <v>99.685534591195022</v>
      </c>
      <c r="K19" s="10">
        <v>99.056603773584925</v>
      </c>
      <c r="L19" s="10">
        <v>99.371069182389959</v>
      </c>
      <c r="M19" s="10">
        <v>98.584905660377387</v>
      </c>
      <c r="N19" s="13">
        <f t="shared" si="4"/>
        <v>99.551886792452905</v>
      </c>
      <c r="O19" s="11"/>
      <c r="P19" s="10" t="s">
        <v>58</v>
      </c>
      <c r="Q19" s="10" t="s">
        <v>58</v>
      </c>
      <c r="R19" s="10" t="s">
        <v>58</v>
      </c>
      <c r="S19" s="10" t="s">
        <v>58</v>
      </c>
      <c r="T19" s="13" t="s">
        <v>58</v>
      </c>
      <c r="U19" s="17"/>
      <c r="V19" s="10">
        <v>99.278846153846089</v>
      </c>
      <c r="W19" s="10">
        <v>99.999999999999943</v>
      </c>
      <c r="X19" s="10">
        <v>99.999999999999943</v>
      </c>
      <c r="Y19" s="10">
        <v>98.076923076923023</v>
      </c>
      <c r="Z19" s="13">
        <f t="shared" si="5"/>
        <v>99.326923076923023</v>
      </c>
      <c r="AA19" s="19"/>
      <c r="AB19" s="13" t="s">
        <v>58</v>
      </c>
      <c r="AC19" s="13" t="s">
        <v>58</v>
      </c>
      <c r="AD19" s="13" t="s">
        <v>58</v>
      </c>
      <c r="AE19" s="13" t="s">
        <v>58</v>
      </c>
      <c r="AF19" s="13" t="s">
        <v>58</v>
      </c>
      <c r="AG19" s="19"/>
      <c r="AH19" s="18">
        <f t="shared" si="3"/>
        <v>99.326923076923023</v>
      </c>
      <c r="AI19" s="19"/>
      <c r="AJ19" s="38">
        <v>123</v>
      </c>
      <c r="AK19" s="19"/>
      <c r="AL19" s="10">
        <v>100</v>
      </c>
      <c r="AM19" s="10">
        <v>99.999999999999986</v>
      </c>
      <c r="AN19" s="10">
        <v>99.999999999999986</v>
      </c>
      <c r="AO19" s="10">
        <v>100</v>
      </c>
      <c r="AP19" s="13">
        <f t="shared" si="6"/>
        <v>100</v>
      </c>
      <c r="AQ19" s="19"/>
      <c r="AR19" s="10">
        <v>100</v>
      </c>
      <c r="AS19" s="19"/>
      <c r="AT19" s="10">
        <v>100.00000000000001</v>
      </c>
      <c r="AU19" s="10">
        <v>99.999999999999986</v>
      </c>
      <c r="AV19" s="10">
        <v>99.999999999999986</v>
      </c>
      <c r="AW19" s="10">
        <v>100</v>
      </c>
      <c r="AX19" s="18">
        <f t="shared" si="1"/>
        <v>100.00000000000001</v>
      </c>
      <c r="AY19" s="19"/>
      <c r="AZ19" s="10">
        <v>99.999999999999972</v>
      </c>
      <c r="BA19" s="10">
        <v>99.999999999999986</v>
      </c>
      <c r="BB19" s="10">
        <v>99.999999999999986</v>
      </c>
      <c r="BC19" s="10">
        <v>100</v>
      </c>
      <c r="BD19" s="18">
        <f t="shared" si="2"/>
        <v>99.999999999999986</v>
      </c>
      <c r="BE19" s="19"/>
      <c r="BF19" s="60">
        <f t="shared" ref="BF19:BF20" si="10">(N19*0.6)+(Z19*0.2)+(AP19*0.05)+(AR19*0.05)+(AX19*0.05)+(BD19*0.05)</f>
        <v>99.596516690856348</v>
      </c>
    </row>
    <row r="20" spans="1:58" s="2" customFormat="1" ht="18" customHeight="1" x14ac:dyDescent="0.25">
      <c r="A20" s="14">
        <v>15</v>
      </c>
      <c r="B20" s="5">
        <v>1</v>
      </c>
      <c r="C20" s="3" t="s">
        <v>5</v>
      </c>
      <c r="D20" s="14">
        <v>1</v>
      </c>
      <c r="E20" s="37"/>
      <c r="F20" s="37"/>
      <c r="G20" s="12" t="s">
        <v>102</v>
      </c>
      <c r="H20" s="12" t="s">
        <v>111</v>
      </c>
      <c r="I20" s="11"/>
      <c r="J20" s="10">
        <v>76.941767643054931</v>
      </c>
      <c r="K20" s="10">
        <v>73.584905660377359</v>
      </c>
      <c r="L20" s="10">
        <v>98.113207547169836</v>
      </c>
      <c r="M20" s="10">
        <v>96.226415094339643</v>
      </c>
      <c r="N20" s="13">
        <f t="shared" si="4"/>
        <v>78.628885812557158</v>
      </c>
      <c r="O20" s="11"/>
      <c r="P20" s="10" t="s">
        <v>58</v>
      </c>
      <c r="Q20" s="10" t="s">
        <v>58</v>
      </c>
      <c r="R20" s="10" t="s">
        <v>58</v>
      </c>
      <c r="S20" s="10" t="s">
        <v>58</v>
      </c>
      <c r="T20" s="13" t="s">
        <v>58</v>
      </c>
      <c r="U20" s="17"/>
      <c r="V20" s="10">
        <v>85.363247863247821</v>
      </c>
      <c r="W20" s="10">
        <v>90.38461538461533</v>
      </c>
      <c r="X20" s="10">
        <v>99.999999999999943</v>
      </c>
      <c r="Y20" s="10">
        <v>99.038461538461476</v>
      </c>
      <c r="Z20" s="13">
        <f t="shared" si="5"/>
        <v>87.280982905982867</v>
      </c>
      <c r="AA20" s="19"/>
      <c r="AB20" s="13" t="s">
        <v>58</v>
      </c>
      <c r="AC20" s="13" t="s">
        <v>58</v>
      </c>
      <c r="AD20" s="13" t="s">
        <v>58</v>
      </c>
      <c r="AE20" s="13" t="s">
        <v>58</v>
      </c>
      <c r="AF20" s="13" t="s">
        <v>58</v>
      </c>
      <c r="AG20" s="19"/>
      <c r="AH20" s="18">
        <f t="shared" si="3"/>
        <v>87.280982905982867</v>
      </c>
      <c r="AI20" s="19"/>
      <c r="AJ20" s="38">
        <v>123</v>
      </c>
      <c r="AK20" s="19"/>
      <c r="AL20" s="10">
        <v>100</v>
      </c>
      <c r="AM20" s="10">
        <v>99.999999999999986</v>
      </c>
      <c r="AN20" s="10">
        <v>99.999999999999986</v>
      </c>
      <c r="AO20" s="10">
        <v>100</v>
      </c>
      <c r="AP20" s="13">
        <f t="shared" si="6"/>
        <v>100</v>
      </c>
      <c r="AQ20" s="19"/>
      <c r="AR20" s="10">
        <v>100</v>
      </c>
      <c r="AS20" s="19"/>
      <c r="AT20" s="10">
        <v>100.00000000000001</v>
      </c>
      <c r="AU20" s="10">
        <v>99.999999999999986</v>
      </c>
      <c r="AV20" s="10">
        <v>99.999999999999986</v>
      </c>
      <c r="AW20" s="10">
        <v>100</v>
      </c>
      <c r="AX20" s="18">
        <f t="shared" si="1"/>
        <v>100.00000000000001</v>
      </c>
      <c r="AY20" s="19"/>
      <c r="AZ20" s="10">
        <v>99.999999999999972</v>
      </c>
      <c r="BA20" s="10">
        <v>99.999999999999986</v>
      </c>
      <c r="BB20" s="10">
        <v>99.999999999999986</v>
      </c>
      <c r="BC20" s="10">
        <v>100</v>
      </c>
      <c r="BD20" s="18">
        <f t="shared" si="2"/>
        <v>99.999999999999986</v>
      </c>
      <c r="BE20" s="19"/>
      <c r="BF20" s="60">
        <f t="shared" si="10"/>
        <v>84.633528068730868</v>
      </c>
    </row>
    <row r="21" spans="1:58" s="2" customFormat="1" ht="18" customHeight="1" x14ac:dyDescent="0.25">
      <c r="A21" s="14">
        <v>16</v>
      </c>
      <c r="B21" s="5">
        <v>1</v>
      </c>
      <c r="C21" s="3" t="s">
        <v>67</v>
      </c>
      <c r="D21" s="14">
        <v>1</v>
      </c>
      <c r="E21" s="37"/>
      <c r="F21" s="37"/>
      <c r="G21" s="12" t="s">
        <v>102</v>
      </c>
      <c r="H21" s="12" t="s">
        <v>109</v>
      </c>
      <c r="I21" s="11"/>
      <c r="J21" s="10">
        <v>99.97895622895615</v>
      </c>
      <c r="K21" s="10">
        <v>99.999999999999972</v>
      </c>
      <c r="L21" s="10">
        <v>99.999999999999972</v>
      </c>
      <c r="M21" s="10">
        <v>99.999999999999972</v>
      </c>
      <c r="N21" s="13">
        <f t="shared" si="4"/>
        <v>99.983164983164926</v>
      </c>
      <c r="O21" s="11"/>
      <c r="P21" s="10">
        <v>99.999999999999986</v>
      </c>
      <c r="Q21" s="10">
        <v>99.999999999999986</v>
      </c>
      <c r="R21" s="10">
        <v>99.999999999999986</v>
      </c>
      <c r="S21" s="10">
        <v>99.999999999999986</v>
      </c>
      <c r="T21" s="13">
        <f t="shared" si="8"/>
        <v>100</v>
      </c>
      <c r="U21" s="17"/>
      <c r="V21" s="10">
        <v>99.999999999999943</v>
      </c>
      <c r="W21" s="10">
        <v>99.999999999999943</v>
      </c>
      <c r="X21" s="10">
        <v>99.999999999999943</v>
      </c>
      <c r="Y21" s="10">
        <v>99.999999999999943</v>
      </c>
      <c r="Z21" s="13">
        <f t="shared" si="5"/>
        <v>99.999999999999957</v>
      </c>
      <c r="AA21" s="19"/>
      <c r="AB21" s="13" t="s">
        <v>58</v>
      </c>
      <c r="AC21" s="13" t="s">
        <v>58</v>
      </c>
      <c r="AD21" s="13" t="s">
        <v>58</v>
      </c>
      <c r="AE21" s="13" t="s">
        <v>58</v>
      </c>
      <c r="AF21" s="13" t="s">
        <v>58</v>
      </c>
      <c r="AG21" s="19"/>
      <c r="AH21" s="18">
        <f t="shared" si="3"/>
        <v>99.999999999999957</v>
      </c>
      <c r="AI21" s="19"/>
      <c r="AJ21" s="38">
        <v>123</v>
      </c>
      <c r="AK21" s="19"/>
      <c r="AL21" s="10">
        <v>100</v>
      </c>
      <c r="AM21" s="10">
        <v>99.999999999999986</v>
      </c>
      <c r="AN21" s="10">
        <v>99.999999999999986</v>
      </c>
      <c r="AO21" s="10">
        <v>100</v>
      </c>
      <c r="AP21" s="13">
        <f t="shared" si="6"/>
        <v>100</v>
      </c>
      <c r="AQ21" s="19"/>
      <c r="AR21" s="18">
        <v>100</v>
      </c>
      <c r="AS21" s="19"/>
      <c r="AT21" s="10">
        <v>100.00000000000001</v>
      </c>
      <c r="AU21" s="10">
        <v>99.999999999999986</v>
      </c>
      <c r="AV21" s="10">
        <v>99.999999999999986</v>
      </c>
      <c r="AW21" s="10">
        <v>100</v>
      </c>
      <c r="AX21" s="18">
        <f t="shared" si="1"/>
        <v>100.00000000000001</v>
      </c>
      <c r="AY21" s="19"/>
      <c r="AZ21" s="10">
        <v>99.999999999999972</v>
      </c>
      <c r="BA21" s="10">
        <v>99.999999999999986</v>
      </c>
      <c r="BB21" s="10">
        <v>99.999999999999986</v>
      </c>
      <c r="BC21" s="10">
        <v>100</v>
      </c>
      <c r="BD21" s="18">
        <f t="shared" si="2"/>
        <v>99.999999999999986</v>
      </c>
      <c r="BE21" s="19"/>
      <c r="BF21" s="60">
        <f>(N21*0.6)+(T21*0.05)+(Z21*0.15)+(AP21*0.05)+(AR21*0.05)+(AX21*0.05)+(BD21*0.05)</f>
        <v>99.989898989898961</v>
      </c>
    </row>
    <row r="22" spans="1:58" s="2" customFormat="1" ht="18" customHeight="1" x14ac:dyDescent="0.25">
      <c r="A22" s="14">
        <v>18</v>
      </c>
      <c r="B22" s="5">
        <v>1</v>
      </c>
      <c r="C22" s="3" t="s">
        <v>12</v>
      </c>
      <c r="D22" s="14">
        <v>1</v>
      </c>
      <c r="E22" s="37"/>
      <c r="F22" s="37"/>
      <c r="G22" s="12" t="s">
        <v>102</v>
      </c>
      <c r="H22" s="12" t="s">
        <v>105</v>
      </c>
      <c r="I22" s="11"/>
      <c r="J22" s="10">
        <v>79.477816409445325</v>
      </c>
      <c r="K22" s="10">
        <v>66.666666666666686</v>
      </c>
      <c r="L22" s="10">
        <v>90.740740740740733</v>
      </c>
      <c r="M22" s="10">
        <v>89.351851851851848</v>
      </c>
      <c r="N22" s="13">
        <f t="shared" si="4"/>
        <v>79.253549423852562</v>
      </c>
      <c r="O22" s="11"/>
      <c r="P22" s="10" t="s">
        <v>58</v>
      </c>
      <c r="Q22" s="10" t="s">
        <v>58</v>
      </c>
      <c r="R22" s="10" t="s">
        <v>58</v>
      </c>
      <c r="S22" s="10" t="s">
        <v>58</v>
      </c>
      <c r="T22" s="13" t="s">
        <v>58</v>
      </c>
      <c r="U22" s="17"/>
      <c r="V22" s="10">
        <v>95.219017094017033</v>
      </c>
      <c r="W22" s="10">
        <v>92.30769230769225</v>
      </c>
      <c r="X22" s="10">
        <v>99.999999999999943</v>
      </c>
      <c r="Y22" s="10">
        <v>99.999999999999943</v>
      </c>
      <c r="Z22" s="13">
        <f t="shared" si="5"/>
        <v>95.405982905982853</v>
      </c>
      <c r="AA22" s="19"/>
      <c r="AB22" s="13" t="s">
        <v>58</v>
      </c>
      <c r="AC22" s="13" t="s">
        <v>58</v>
      </c>
      <c r="AD22" s="13" t="s">
        <v>58</v>
      </c>
      <c r="AE22" s="13" t="s">
        <v>58</v>
      </c>
      <c r="AF22" s="13" t="s">
        <v>58</v>
      </c>
      <c r="AG22" s="19"/>
      <c r="AH22" s="18">
        <f t="shared" si="3"/>
        <v>95.405982905982853</v>
      </c>
      <c r="AI22" s="19"/>
      <c r="AJ22" s="38">
        <v>123</v>
      </c>
      <c r="AK22" s="19"/>
      <c r="AL22" s="10">
        <v>100</v>
      </c>
      <c r="AM22" s="10">
        <v>99.999999999999986</v>
      </c>
      <c r="AN22" s="10">
        <v>99.999999999999986</v>
      </c>
      <c r="AO22" s="10">
        <v>100</v>
      </c>
      <c r="AP22" s="13">
        <f t="shared" si="6"/>
        <v>100</v>
      </c>
      <c r="AQ22" s="19"/>
      <c r="AR22" s="18">
        <v>100</v>
      </c>
      <c r="AS22" s="19"/>
      <c r="AT22" s="10">
        <v>100.00000000000001</v>
      </c>
      <c r="AU22" s="10">
        <v>99.999999999999986</v>
      </c>
      <c r="AV22" s="10">
        <v>99.999999999999986</v>
      </c>
      <c r="AW22" s="10">
        <v>100</v>
      </c>
      <c r="AX22" s="18">
        <f t="shared" si="1"/>
        <v>100.00000000000001</v>
      </c>
      <c r="AY22" s="19"/>
      <c r="AZ22" s="10">
        <v>100</v>
      </c>
      <c r="BA22" s="10">
        <v>99.999999999999986</v>
      </c>
      <c r="BB22" s="10">
        <v>0</v>
      </c>
      <c r="BC22" s="10">
        <v>0</v>
      </c>
      <c r="BD22" s="18">
        <f t="shared" si="2"/>
        <v>90</v>
      </c>
      <c r="BE22" s="19"/>
      <c r="BF22" s="60">
        <f t="shared" ref="BF22:BF24" si="11">(N22*0.6)+(Z22*0.2)+(AP22*0.05)+(AR22*0.05)+(AX22*0.05)+(BD22*0.05)</f>
        <v>86.133326235508108</v>
      </c>
    </row>
    <row r="23" spans="1:58" s="2" customFormat="1" ht="18" customHeight="1" x14ac:dyDescent="0.25">
      <c r="A23" s="14">
        <v>19</v>
      </c>
      <c r="B23" s="5">
        <v>1</v>
      </c>
      <c r="C23" s="3" t="s">
        <v>6</v>
      </c>
      <c r="D23" s="14">
        <v>1</v>
      </c>
      <c r="E23" s="37"/>
      <c r="F23" s="37"/>
      <c r="G23" s="12" t="s">
        <v>102</v>
      </c>
      <c r="H23" s="12" t="s">
        <v>121</v>
      </c>
      <c r="I23" s="11"/>
      <c r="J23" s="10">
        <v>100.00000000000006</v>
      </c>
      <c r="K23" s="10">
        <v>100.00000000000003</v>
      </c>
      <c r="L23" s="10">
        <v>100.00000000000003</v>
      </c>
      <c r="M23" s="10">
        <v>100.00000000000003</v>
      </c>
      <c r="N23" s="13">
        <f t="shared" si="4"/>
        <v>100.00000000000006</v>
      </c>
      <c r="O23" s="11"/>
      <c r="P23" s="10" t="s">
        <v>58</v>
      </c>
      <c r="Q23" s="10" t="s">
        <v>58</v>
      </c>
      <c r="R23" s="10" t="s">
        <v>58</v>
      </c>
      <c r="S23" s="10" t="s">
        <v>58</v>
      </c>
      <c r="T23" s="13" t="s">
        <v>58</v>
      </c>
      <c r="U23" s="17"/>
      <c r="V23" s="10">
        <v>99.999999999999943</v>
      </c>
      <c r="W23" s="10">
        <v>99.999999999999943</v>
      </c>
      <c r="X23" s="10">
        <v>99.999999999999943</v>
      </c>
      <c r="Y23" s="10">
        <v>99.999999999999943</v>
      </c>
      <c r="Z23" s="13">
        <f t="shared" si="5"/>
        <v>99.999999999999957</v>
      </c>
      <c r="AA23" s="19"/>
      <c r="AB23" s="13" t="s">
        <v>58</v>
      </c>
      <c r="AC23" s="13" t="s">
        <v>58</v>
      </c>
      <c r="AD23" s="13" t="s">
        <v>58</v>
      </c>
      <c r="AE23" s="13" t="s">
        <v>58</v>
      </c>
      <c r="AF23" s="13" t="s">
        <v>58</v>
      </c>
      <c r="AG23" s="19"/>
      <c r="AH23" s="18">
        <f t="shared" si="3"/>
        <v>99.999999999999957</v>
      </c>
      <c r="AI23" s="19"/>
      <c r="AJ23" s="38">
        <v>123</v>
      </c>
      <c r="AK23" s="19"/>
      <c r="AL23" s="10">
        <v>99.999999999999957</v>
      </c>
      <c r="AM23" s="10">
        <v>99.999999999999986</v>
      </c>
      <c r="AN23" s="10">
        <v>99.999999999999986</v>
      </c>
      <c r="AO23" s="10">
        <v>100</v>
      </c>
      <c r="AP23" s="13">
        <f t="shared" si="6"/>
        <v>99.999999999999972</v>
      </c>
      <c r="AQ23" s="19"/>
      <c r="AR23" s="18">
        <v>100</v>
      </c>
      <c r="AS23" s="19"/>
      <c r="AT23" s="10">
        <v>100.00000000000001</v>
      </c>
      <c r="AU23" s="10">
        <v>99.999999999999986</v>
      </c>
      <c r="AV23" s="10">
        <v>99.999999999999986</v>
      </c>
      <c r="AW23" s="10">
        <v>100</v>
      </c>
      <c r="AX23" s="18">
        <f t="shared" si="1"/>
        <v>100.00000000000001</v>
      </c>
      <c r="AY23" s="19"/>
      <c r="AZ23" s="10">
        <v>99.999999999999972</v>
      </c>
      <c r="BA23" s="10">
        <v>99.999999999999986</v>
      </c>
      <c r="BB23" s="10">
        <v>99.999999999999986</v>
      </c>
      <c r="BC23" s="10">
        <v>100</v>
      </c>
      <c r="BD23" s="18">
        <f t="shared" si="2"/>
        <v>99.999999999999986</v>
      </c>
      <c r="BE23" s="19"/>
      <c r="BF23" s="60">
        <f t="shared" si="11"/>
        <v>100.00000000000003</v>
      </c>
    </row>
    <row r="24" spans="1:58" s="2" customFormat="1" ht="18" customHeight="1" x14ac:dyDescent="0.25">
      <c r="A24" s="14">
        <v>20</v>
      </c>
      <c r="B24" s="5">
        <v>1</v>
      </c>
      <c r="C24" s="3" t="s">
        <v>7</v>
      </c>
      <c r="D24" s="14">
        <v>1</v>
      </c>
      <c r="E24" s="36"/>
      <c r="F24" s="36"/>
      <c r="G24" s="12" t="s">
        <v>102</v>
      </c>
      <c r="H24" s="12" t="s">
        <v>103</v>
      </c>
      <c r="I24" s="11"/>
      <c r="J24" s="10">
        <v>90.156970475672111</v>
      </c>
      <c r="K24" s="10">
        <v>86.111111111111114</v>
      </c>
      <c r="L24" s="10">
        <v>98.148148148148138</v>
      </c>
      <c r="M24" s="10">
        <v>91.203703703703681</v>
      </c>
      <c r="N24" s="13">
        <f t="shared" si="4"/>
        <v>90.204280084241404</v>
      </c>
      <c r="O24" s="11"/>
      <c r="P24" s="10" t="s">
        <v>58</v>
      </c>
      <c r="Q24" s="10" t="s">
        <v>58</v>
      </c>
      <c r="R24" s="10" t="s">
        <v>58</v>
      </c>
      <c r="S24" s="10" t="s">
        <v>58</v>
      </c>
      <c r="T24" s="13" t="s">
        <v>58</v>
      </c>
      <c r="U24" s="17"/>
      <c r="V24" s="10">
        <v>99.278846153846089</v>
      </c>
      <c r="W24" s="10">
        <v>96.153846153846104</v>
      </c>
      <c r="X24" s="10">
        <v>99.999999999999943</v>
      </c>
      <c r="Y24" s="10">
        <v>99.038461538461476</v>
      </c>
      <c r="Z24" s="13">
        <f t="shared" si="5"/>
        <v>98.990384615384571</v>
      </c>
      <c r="AA24" s="19"/>
      <c r="AB24" s="13" t="s">
        <v>58</v>
      </c>
      <c r="AC24" s="13" t="s">
        <v>58</v>
      </c>
      <c r="AD24" s="13" t="s">
        <v>58</v>
      </c>
      <c r="AE24" s="13" t="s">
        <v>58</v>
      </c>
      <c r="AF24" s="13" t="s">
        <v>58</v>
      </c>
      <c r="AG24" s="19"/>
      <c r="AH24" s="18">
        <f t="shared" si="3"/>
        <v>98.990384615384571</v>
      </c>
      <c r="AI24" s="19"/>
      <c r="AJ24" s="38">
        <v>123</v>
      </c>
      <c r="AK24" s="19"/>
      <c r="AL24" s="10">
        <v>99.999999999999957</v>
      </c>
      <c r="AM24" s="10">
        <v>99.999999999999986</v>
      </c>
      <c r="AN24" s="10">
        <v>99.999999999999986</v>
      </c>
      <c r="AO24" s="10">
        <v>100</v>
      </c>
      <c r="AP24" s="13">
        <f t="shared" si="6"/>
        <v>99.999999999999972</v>
      </c>
      <c r="AQ24" s="19"/>
      <c r="AR24" s="18">
        <v>100</v>
      </c>
      <c r="AS24" s="19"/>
      <c r="AT24" s="10">
        <v>100.00000000000001</v>
      </c>
      <c r="AU24" s="10">
        <v>99.999999999999986</v>
      </c>
      <c r="AV24" s="10">
        <v>99.999999999999986</v>
      </c>
      <c r="AW24" s="10">
        <v>100</v>
      </c>
      <c r="AX24" s="18">
        <f t="shared" si="1"/>
        <v>100.00000000000001</v>
      </c>
      <c r="AY24" s="19"/>
      <c r="AZ24" s="10">
        <v>99.999999999999972</v>
      </c>
      <c r="BA24" s="10">
        <v>99.999999999999986</v>
      </c>
      <c r="BB24" s="10">
        <v>99.999999999999986</v>
      </c>
      <c r="BC24" s="10">
        <v>100</v>
      </c>
      <c r="BD24" s="18">
        <f t="shared" si="2"/>
        <v>99.999999999999986</v>
      </c>
      <c r="BE24" s="19"/>
      <c r="BF24" s="60">
        <f t="shared" si="11"/>
        <v>93.920644973621762</v>
      </c>
    </row>
    <row r="25" spans="1:58" s="2" customFormat="1" ht="18" customHeight="1" x14ac:dyDescent="0.25">
      <c r="A25" s="14">
        <v>22</v>
      </c>
      <c r="B25" s="5">
        <v>1</v>
      </c>
      <c r="C25" s="3" t="s">
        <v>8</v>
      </c>
      <c r="D25" s="14">
        <v>1</v>
      </c>
      <c r="E25" s="37"/>
      <c r="F25" s="37"/>
      <c r="G25" s="12" t="s">
        <v>102</v>
      </c>
      <c r="H25" s="12" t="s">
        <v>120</v>
      </c>
      <c r="I25" s="11"/>
      <c r="J25" s="10">
        <v>75.817734570209154</v>
      </c>
      <c r="K25" s="10">
        <v>69.444444444444429</v>
      </c>
      <c r="L25" s="10">
        <v>83.641975308641946</v>
      </c>
      <c r="M25" s="10">
        <v>99.999999999999972</v>
      </c>
      <c r="N25" s="13">
        <f t="shared" si="4"/>
        <v>76.780730866043868</v>
      </c>
      <c r="O25" s="11"/>
      <c r="P25" s="10" t="s">
        <v>58</v>
      </c>
      <c r="Q25" s="10" t="s">
        <v>58</v>
      </c>
      <c r="R25" s="10" t="s">
        <v>58</v>
      </c>
      <c r="S25" s="10" t="s">
        <v>58</v>
      </c>
      <c r="T25" s="13" t="s">
        <v>58</v>
      </c>
      <c r="U25" s="17"/>
      <c r="V25" s="10">
        <v>56.490384615384585</v>
      </c>
      <c r="W25" s="10">
        <v>57.692307692307665</v>
      </c>
      <c r="X25" s="10">
        <v>61.538461538461512</v>
      </c>
      <c r="Y25" s="10">
        <v>32.692307692307693</v>
      </c>
      <c r="Z25" s="13">
        <f t="shared" si="5"/>
        <v>55.673076923076898</v>
      </c>
      <c r="AA25" s="19"/>
      <c r="AB25" s="13" t="s">
        <v>58</v>
      </c>
      <c r="AC25" s="13" t="s">
        <v>58</v>
      </c>
      <c r="AD25" s="13" t="s">
        <v>58</v>
      </c>
      <c r="AE25" s="13" t="s">
        <v>58</v>
      </c>
      <c r="AF25" s="13" t="s">
        <v>58</v>
      </c>
      <c r="AG25" s="19"/>
      <c r="AH25" s="18">
        <f t="shared" si="3"/>
        <v>55.673076923076898</v>
      </c>
      <c r="AI25" s="19"/>
      <c r="AJ25" s="38">
        <v>123</v>
      </c>
      <c r="AK25" s="19"/>
      <c r="AL25" s="10">
        <v>100</v>
      </c>
      <c r="AM25" s="10">
        <v>99.999999999999986</v>
      </c>
      <c r="AN25" s="10">
        <v>99.999999999999986</v>
      </c>
      <c r="AO25" s="10">
        <v>100</v>
      </c>
      <c r="AP25" s="13">
        <f t="shared" si="6"/>
        <v>100</v>
      </c>
      <c r="AQ25" s="19"/>
      <c r="AR25" s="18">
        <v>100</v>
      </c>
      <c r="AS25" s="19"/>
      <c r="AT25" s="10">
        <v>100.00000000000001</v>
      </c>
      <c r="AU25" s="10">
        <v>99.999999999999986</v>
      </c>
      <c r="AV25" s="10">
        <v>99.999999999999986</v>
      </c>
      <c r="AW25" s="10">
        <v>100</v>
      </c>
      <c r="AX25" s="18">
        <f t="shared" si="1"/>
        <v>100.00000000000001</v>
      </c>
      <c r="AY25" s="19"/>
      <c r="AZ25" s="10">
        <v>50</v>
      </c>
      <c r="BA25" s="10">
        <v>49.999999999999993</v>
      </c>
      <c r="BB25" s="10">
        <v>49.999999999999993</v>
      </c>
      <c r="BC25" s="10">
        <v>100</v>
      </c>
      <c r="BD25" s="18">
        <f t="shared" si="2"/>
        <v>52.5</v>
      </c>
      <c r="BE25" s="19"/>
      <c r="BF25" s="60">
        <f t="shared" ref="BF25" si="12">(N25*0.6)+(Z25*0.2)+(AP25*0.05)+(AR25*0.05)+(AX25*0.05)+(BD25*0.05)</f>
        <v>74.828053904241699</v>
      </c>
    </row>
    <row r="26" spans="1:58" s="2" customFormat="1" ht="18" customHeight="1" x14ac:dyDescent="0.25">
      <c r="A26" s="14">
        <v>23</v>
      </c>
      <c r="B26" s="5">
        <v>1</v>
      </c>
      <c r="C26" s="3" t="s">
        <v>9</v>
      </c>
      <c r="D26" s="14">
        <v>1</v>
      </c>
      <c r="E26" s="37"/>
      <c r="F26" s="37"/>
      <c r="G26" s="12" t="s">
        <v>102</v>
      </c>
      <c r="H26" s="12" t="s">
        <v>104</v>
      </c>
      <c r="I26" s="11"/>
      <c r="J26" s="10">
        <v>99.999999999999929</v>
      </c>
      <c r="K26" s="10">
        <v>99.999999999999886</v>
      </c>
      <c r="L26" s="10">
        <v>99.999999999999886</v>
      </c>
      <c r="M26" s="10">
        <v>99.999999999999886</v>
      </c>
      <c r="N26" s="13">
        <f t="shared" si="4"/>
        <v>99.999999999999929</v>
      </c>
      <c r="O26" s="11"/>
      <c r="P26" s="10">
        <v>99.999999999999986</v>
      </c>
      <c r="Q26" s="10">
        <v>99.999999999999986</v>
      </c>
      <c r="R26" s="10">
        <v>99.999999999999986</v>
      </c>
      <c r="S26" s="10">
        <v>99.999999999999986</v>
      </c>
      <c r="T26" s="13">
        <f t="shared" si="8"/>
        <v>100</v>
      </c>
      <c r="U26" s="17"/>
      <c r="V26" s="10">
        <v>99.999999999999943</v>
      </c>
      <c r="W26" s="10">
        <v>99.999999999999943</v>
      </c>
      <c r="X26" s="10">
        <v>99.999999999999943</v>
      </c>
      <c r="Y26" s="10">
        <v>99.999999999999943</v>
      </c>
      <c r="Z26" s="13">
        <f t="shared" si="5"/>
        <v>99.999999999999957</v>
      </c>
      <c r="AA26" s="19"/>
      <c r="AB26" s="13" t="s">
        <v>58</v>
      </c>
      <c r="AC26" s="13" t="s">
        <v>58</v>
      </c>
      <c r="AD26" s="13" t="s">
        <v>58</v>
      </c>
      <c r="AE26" s="13" t="s">
        <v>58</v>
      </c>
      <c r="AF26" s="13" t="s">
        <v>58</v>
      </c>
      <c r="AG26" s="19"/>
      <c r="AH26" s="18">
        <f t="shared" si="3"/>
        <v>99.999999999999957</v>
      </c>
      <c r="AI26" s="19"/>
      <c r="AJ26" s="38">
        <v>123</v>
      </c>
      <c r="AK26" s="19"/>
      <c r="AL26" s="10">
        <v>99.999999999999957</v>
      </c>
      <c r="AM26" s="10">
        <v>99.999999999999986</v>
      </c>
      <c r="AN26" s="10">
        <v>99.999999999999986</v>
      </c>
      <c r="AO26" s="10">
        <v>100</v>
      </c>
      <c r="AP26" s="13">
        <f t="shared" si="6"/>
        <v>99.999999999999972</v>
      </c>
      <c r="AQ26" s="19"/>
      <c r="AR26" s="18">
        <v>100</v>
      </c>
      <c r="AS26" s="19"/>
      <c r="AT26" s="10">
        <v>100.00000000000001</v>
      </c>
      <c r="AU26" s="10">
        <v>99.999999999999986</v>
      </c>
      <c r="AV26" s="10">
        <v>99.999999999999986</v>
      </c>
      <c r="AW26" s="10">
        <v>100</v>
      </c>
      <c r="AX26" s="18">
        <f t="shared" si="1"/>
        <v>100.00000000000001</v>
      </c>
      <c r="AY26" s="19"/>
      <c r="AZ26" s="10">
        <v>99.999999999999972</v>
      </c>
      <c r="BA26" s="10">
        <v>99.999999999999986</v>
      </c>
      <c r="BB26" s="10">
        <v>99.999999999999986</v>
      </c>
      <c r="BC26" s="10">
        <v>100</v>
      </c>
      <c r="BD26" s="18">
        <f t="shared" si="2"/>
        <v>99.999999999999986</v>
      </c>
      <c r="BE26" s="19"/>
      <c r="BF26" s="60">
        <f>(N26*0.6)+(T26*0.05)+(Z26*0.15)+(AP26*0.05)+(AR26*0.05)+(AX26*0.05)+(BD26*0.05)</f>
        <v>99.999999999999943</v>
      </c>
    </row>
    <row r="27" spans="1:58" s="2" customFormat="1" ht="18" customHeight="1" x14ac:dyDescent="0.25">
      <c r="A27" s="14">
        <v>28</v>
      </c>
      <c r="B27" s="5">
        <v>2</v>
      </c>
      <c r="C27" s="3" t="s">
        <v>64</v>
      </c>
      <c r="D27" s="14">
        <v>1</v>
      </c>
      <c r="E27" s="37"/>
      <c r="F27" s="37"/>
      <c r="G27" s="12" t="s">
        <v>102</v>
      </c>
      <c r="H27" s="12" t="s">
        <v>110</v>
      </c>
      <c r="I27" s="11"/>
      <c r="J27" s="10">
        <v>82.373531574554946</v>
      </c>
      <c r="K27" s="10">
        <v>74.999999999999986</v>
      </c>
      <c r="L27" s="10">
        <v>97.530864197530832</v>
      </c>
      <c r="M27" s="10">
        <v>98.611111111111086</v>
      </c>
      <c r="N27" s="13">
        <f t="shared" si="4"/>
        <v>83.205924025076058</v>
      </c>
      <c r="O27" s="11"/>
      <c r="P27" s="10">
        <v>73.258003766478325</v>
      </c>
      <c r="Q27" s="10">
        <v>49.999999999999993</v>
      </c>
      <c r="R27" s="10">
        <v>99.999999999999986</v>
      </c>
      <c r="S27" s="10">
        <v>99.999999999999986</v>
      </c>
      <c r="T27" s="13">
        <f t="shared" si="8"/>
        <v>73.606403013182671</v>
      </c>
      <c r="U27" s="17"/>
      <c r="V27" s="10">
        <v>98.717948717948659</v>
      </c>
      <c r="W27" s="10">
        <v>96.153846153846104</v>
      </c>
      <c r="X27" s="10">
        <v>99.999999999999943</v>
      </c>
      <c r="Y27" s="10">
        <v>99.999999999999943</v>
      </c>
      <c r="Z27" s="13">
        <f t="shared" si="5"/>
        <v>98.589743589743549</v>
      </c>
      <c r="AA27" s="19"/>
      <c r="AB27" s="13" t="s">
        <v>58</v>
      </c>
      <c r="AC27" s="13" t="s">
        <v>58</v>
      </c>
      <c r="AD27" s="13" t="s">
        <v>58</v>
      </c>
      <c r="AE27" s="13" t="s">
        <v>58</v>
      </c>
      <c r="AF27" s="13" t="s">
        <v>58</v>
      </c>
      <c r="AG27" s="19"/>
      <c r="AH27" s="18">
        <f t="shared" si="3"/>
        <v>98.589743589743549</v>
      </c>
      <c r="AI27" s="19"/>
      <c r="AJ27" s="38">
        <v>123</v>
      </c>
      <c r="AK27" s="19"/>
      <c r="AL27" s="10">
        <v>100</v>
      </c>
      <c r="AM27" s="10">
        <v>99.999999999999986</v>
      </c>
      <c r="AN27" s="10">
        <v>99.999999999999986</v>
      </c>
      <c r="AO27" s="10">
        <v>100</v>
      </c>
      <c r="AP27" s="13">
        <f t="shared" si="6"/>
        <v>100</v>
      </c>
      <c r="AQ27" s="19"/>
      <c r="AR27" s="10">
        <v>100</v>
      </c>
      <c r="AS27" s="19"/>
      <c r="AT27" s="10">
        <v>100.00000000000001</v>
      </c>
      <c r="AU27" s="10">
        <v>99.999999999999986</v>
      </c>
      <c r="AV27" s="10">
        <v>99.999999999999986</v>
      </c>
      <c r="AW27" s="10">
        <v>100</v>
      </c>
      <c r="AX27" s="18">
        <f t="shared" si="1"/>
        <v>100.00000000000001</v>
      </c>
      <c r="AY27" s="19"/>
      <c r="AZ27" s="10">
        <v>100</v>
      </c>
      <c r="BA27" s="10">
        <v>99.999999999999986</v>
      </c>
      <c r="BB27" s="10">
        <v>99.999999999999986</v>
      </c>
      <c r="BC27" s="10">
        <v>100</v>
      </c>
      <c r="BD27" s="18">
        <f t="shared" si="2"/>
        <v>100</v>
      </c>
      <c r="BE27" s="19"/>
      <c r="BF27" s="60">
        <f>(N27*0.6)+(T27*0.05)+(Z27*0.15)+(AP27*0.05)+(AR27*0.05)+(AX27*0.05)+(BD27*0.05)</f>
        <v>88.392336104166304</v>
      </c>
    </row>
    <row r="28" spans="1:58" s="2" customFormat="1" ht="18" customHeight="1" x14ac:dyDescent="0.25">
      <c r="A28" s="14">
        <v>30</v>
      </c>
      <c r="B28" s="5">
        <v>2</v>
      </c>
      <c r="C28" s="3" t="s">
        <v>35</v>
      </c>
      <c r="D28" s="14">
        <v>1</v>
      </c>
      <c r="E28" s="37"/>
      <c r="F28" s="37"/>
      <c r="G28" s="12" t="s">
        <v>102</v>
      </c>
      <c r="H28" s="12" t="s">
        <v>103</v>
      </c>
      <c r="I28" s="11"/>
      <c r="J28" s="10">
        <v>93.839652875123363</v>
      </c>
      <c r="K28" s="10">
        <v>85.84905660377359</v>
      </c>
      <c r="L28" s="10">
        <v>93.081761006289284</v>
      </c>
      <c r="M28" s="10">
        <v>92.924528301886809</v>
      </c>
      <c r="N28" s="13">
        <f t="shared" si="4"/>
        <v>92.956942425884876</v>
      </c>
      <c r="O28" s="11"/>
      <c r="P28" s="10" t="s">
        <v>58</v>
      </c>
      <c r="Q28" s="10" t="s">
        <v>58</v>
      </c>
      <c r="R28" s="10" t="s">
        <v>58</v>
      </c>
      <c r="S28" s="10" t="s">
        <v>58</v>
      </c>
      <c r="T28" s="13" t="s">
        <v>58</v>
      </c>
      <c r="U28" s="17"/>
      <c r="V28" s="10">
        <v>94.230769230769184</v>
      </c>
      <c r="W28" s="10">
        <v>92.307692307692264</v>
      </c>
      <c r="X28" s="10">
        <v>96.153846153846118</v>
      </c>
      <c r="Y28" s="10">
        <v>97.115384615384571</v>
      </c>
      <c r="Z28" s="13">
        <f t="shared" si="5"/>
        <v>94.278846153846104</v>
      </c>
      <c r="AA28" s="19"/>
      <c r="AB28" s="13" t="s">
        <v>58</v>
      </c>
      <c r="AC28" s="13" t="s">
        <v>58</v>
      </c>
      <c r="AD28" s="13" t="s">
        <v>58</v>
      </c>
      <c r="AE28" s="13" t="s">
        <v>58</v>
      </c>
      <c r="AF28" s="13" t="s">
        <v>58</v>
      </c>
      <c r="AG28" s="19"/>
      <c r="AH28" s="18">
        <f t="shared" si="3"/>
        <v>94.278846153846104</v>
      </c>
      <c r="AI28" s="19"/>
      <c r="AJ28" s="38">
        <v>123</v>
      </c>
      <c r="AK28" s="19"/>
      <c r="AL28" s="10">
        <v>100</v>
      </c>
      <c r="AM28" s="10">
        <v>99.999999999999986</v>
      </c>
      <c r="AN28" s="10">
        <v>66.666666666666657</v>
      </c>
      <c r="AO28" s="10">
        <v>100</v>
      </c>
      <c r="AP28" s="13">
        <f t="shared" si="6"/>
        <v>98.333333333333329</v>
      </c>
      <c r="AQ28" s="19"/>
      <c r="AR28" s="10">
        <v>100</v>
      </c>
      <c r="AS28" s="19"/>
      <c r="AT28" s="10">
        <v>54.545454545454554</v>
      </c>
      <c r="AU28" s="10">
        <v>49.999999999999993</v>
      </c>
      <c r="AV28" s="10">
        <v>99.999999999999986</v>
      </c>
      <c r="AW28" s="10">
        <v>75</v>
      </c>
      <c r="AX28" s="18">
        <f t="shared" si="1"/>
        <v>57.386363636363647</v>
      </c>
      <c r="AY28" s="19"/>
      <c r="AZ28" s="10">
        <v>100</v>
      </c>
      <c r="BA28" s="10">
        <v>99.999999999999986</v>
      </c>
      <c r="BB28" s="10">
        <v>66.666666666666657</v>
      </c>
      <c r="BC28" s="10">
        <v>100</v>
      </c>
      <c r="BD28" s="18">
        <f t="shared" si="2"/>
        <v>98.333333333333329</v>
      </c>
      <c r="BE28" s="19"/>
      <c r="BF28" s="60">
        <f t="shared" ref="BF28" si="13">(N28*0.6)+(Z28*0.2)+(AP28*0.05)+(AR28*0.05)+(AX28*0.05)+(BD28*0.05)</f>
        <v>92.332586201451676</v>
      </c>
    </row>
    <row r="29" spans="1:58" s="2" customFormat="1" ht="18" customHeight="1" x14ac:dyDescent="0.25">
      <c r="A29" s="14">
        <v>32</v>
      </c>
      <c r="B29" s="5">
        <v>2</v>
      </c>
      <c r="C29" s="3" t="s">
        <v>68</v>
      </c>
      <c r="D29" s="14">
        <v>1</v>
      </c>
      <c r="E29" s="37"/>
      <c r="F29" s="37"/>
      <c r="G29" s="12" t="s">
        <v>102</v>
      </c>
      <c r="H29" s="12" t="s">
        <v>105</v>
      </c>
      <c r="I29" s="11"/>
      <c r="J29" s="10">
        <v>95.791713527562649</v>
      </c>
      <c r="K29" s="10">
        <v>89.622641509433976</v>
      </c>
      <c r="L29" s="10">
        <v>99.056603773584925</v>
      </c>
      <c r="M29" s="10">
        <v>99.056603773584925</v>
      </c>
      <c r="N29" s="13">
        <f t="shared" si="4"/>
        <v>95.501295350352009</v>
      </c>
      <c r="O29" s="11"/>
      <c r="P29" s="10" t="s">
        <v>58</v>
      </c>
      <c r="Q29" s="10" t="s">
        <v>58</v>
      </c>
      <c r="R29" s="10" t="s">
        <v>58</v>
      </c>
      <c r="S29" s="10" t="s">
        <v>58</v>
      </c>
      <c r="T29" s="13" t="s">
        <v>58</v>
      </c>
      <c r="U29" s="17"/>
      <c r="V29" s="10">
        <v>95.512820512820454</v>
      </c>
      <c r="W29" s="10">
        <v>94.230769230769184</v>
      </c>
      <c r="X29" s="10">
        <v>98.076923076923023</v>
      </c>
      <c r="Y29" s="10">
        <v>98.076923076923023</v>
      </c>
      <c r="Z29" s="13">
        <f t="shared" si="5"/>
        <v>95.641025641025578</v>
      </c>
      <c r="AA29" s="19"/>
      <c r="AB29" s="13" t="s">
        <v>58</v>
      </c>
      <c r="AC29" s="13" t="s">
        <v>58</v>
      </c>
      <c r="AD29" s="13" t="s">
        <v>58</v>
      </c>
      <c r="AE29" s="13" t="s">
        <v>58</v>
      </c>
      <c r="AF29" s="13" t="s">
        <v>58</v>
      </c>
      <c r="AG29" s="19"/>
      <c r="AH29" s="18">
        <f t="shared" si="3"/>
        <v>95.641025641025578</v>
      </c>
      <c r="AI29" s="19"/>
      <c r="AJ29" s="38">
        <v>123</v>
      </c>
      <c r="AK29" s="19"/>
      <c r="AL29" s="10">
        <v>100</v>
      </c>
      <c r="AM29" s="10">
        <v>99.999999999999986</v>
      </c>
      <c r="AN29" s="10">
        <v>99.999999999999986</v>
      </c>
      <c r="AO29" s="10">
        <v>100</v>
      </c>
      <c r="AP29" s="13">
        <f t="shared" si="6"/>
        <v>100</v>
      </c>
      <c r="AQ29" s="19"/>
      <c r="AR29" s="10">
        <v>100</v>
      </c>
      <c r="AS29" s="19"/>
      <c r="AT29" s="10">
        <v>100.00000000000001</v>
      </c>
      <c r="AU29" s="10">
        <v>99.999999999999986</v>
      </c>
      <c r="AV29" s="10">
        <v>99.999999999999986</v>
      </c>
      <c r="AW29" s="10">
        <v>100</v>
      </c>
      <c r="AX29" s="18">
        <f t="shared" si="1"/>
        <v>100.00000000000001</v>
      </c>
      <c r="AY29" s="19"/>
      <c r="AZ29" s="10">
        <v>100</v>
      </c>
      <c r="BA29" s="10">
        <v>99.999999999999986</v>
      </c>
      <c r="BB29" s="10">
        <v>99.999999999999986</v>
      </c>
      <c r="BC29" s="10">
        <v>100</v>
      </c>
      <c r="BD29" s="18">
        <f t="shared" si="2"/>
        <v>100</v>
      </c>
      <c r="BE29" s="19"/>
      <c r="BF29" s="60">
        <f t="shared" ref="BF29:BF33" si="14">(N29*0.6)+(Z29*0.2)+(AP29*0.05)+(AR29*0.05)+(AX29*0.05)+(BD29*0.05)</f>
        <v>96.428982338416318</v>
      </c>
    </row>
    <row r="30" spans="1:58" s="2" customFormat="1" ht="18" customHeight="1" x14ac:dyDescent="0.25">
      <c r="A30" s="14">
        <v>33</v>
      </c>
      <c r="B30" s="5">
        <v>2</v>
      </c>
      <c r="C30" s="3" t="s">
        <v>49</v>
      </c>
      <c r="D30" s="14">
        <v>1</v>
      </c>
      <c r="E30" s="37"/>
      <c r="F30" s="37"/>
      <c r="G30" s="12" t="s">
        <v>102</v>
      </c>
      <c r="H30" s="12" t="s">
        <v>103</v>
      </c>
      <c r="I30" s="11"/>
      <c r="J30" s="10">
        <v>81.621408683908669</v>
      </c>
      <c r="K30" s="10">
        <v>75.925925925925924</v>
      </c>
      <c r="L30" s="10">
        <v>90.123456790123484</v>
      </c>
      <c r="M30" s="10">
        <v>87.962962962962933</v>
      </c>
      <c r="N30" s="13">
        <f t="shared" si="4"/>
        <v>81.794040527373866</v>
      </c>
      <c r="O30" s="11"/>
      <c r="P30" s="10" t="s">
        <v>58</v>
      </c>
      <c r="Q30" s="10" t="s">
        <v>58</v>
      </c>
      <c r="R30" s="10" t="s">
        <v>58</v>
      </c>
      <c r="S30" s="10" t="s">
        <v>58</v>
      </c>
      <c r="T30" s="13" t="s">
        <v>58</v>
      </c>
      <c r="U30" s="17"/>
      <c r="V30" s="10">
        <v>57.291666666666629</v>
      </c>
      <c r="W30" s="10">
        <v>59.615384615384585</v>
      </c>
      <c r="X30" s="10">
        <v>71.153846153846146</v>
      </c>
      <c r="Y30" s="10">
        <v>77.884615384615401</v>
      </c>
      <c r="Z30" s="13">
        <f t="shared" si="5"/>
        <v>59.246794871794847</v>
      </c>
      <c r="AA30" s="19"/>
      <c r="AB30" s="13" t="s">
        <v>58</v>
      </c>
      <c r="AC30" s="13" t="s">
        <v>58</v>
      </c>
      <c r="AD30" s="13" t="s">
        <v>58</v>
      </c>
      <c r="AE30" s="13" t="s">
        <v>58</v>
      </c>
      <c r="AF30" s="13" t="s">
        <v>58</v>
      </c>
      <c r="AG30" s="19"/>
      <c r="AH30" s="18">
        <f t="shared" si="3"/>
        <v>59.246794871794847</v>
      </c>
      <c r="AI30" s="19"/>
      <c r="AJ30" s="38">
        <v>123</v>
      </c>
      <c r="AK30" s="19"/>
      <c r="AL30" s="10">
        <v>100</v>
      </c>
      <c r="AM30" s="10">
        <v>99.999999999999986</v>
      </c>
      <c r="AN30" s="10">
        <v>99.999999999999986</v>
      </c>
      <c r="AO30" s="10">
        <v>100</v>
      </c>
      <c r="AP30" s="13">
        <f t="shared" si="6"/>
        <v>100</v>
      </c>
      <c r="AQ30" s="19"/>
      <c r="AR30" s="18">
        <v>100</v>
      </c>
      <c r="AS30" s="19"/>
      <c r="AT30" s="10">
        <v>95.454545454545467</v>
      </c>
      <c r="AU30" s="10">
        <v>49.999999999999993</v>
      </c>
      <c r="AV30" s="10">
        <v>99.999999999999986</v>
      </c>
      <c r="AW30" s="10">
        <v>100</v>
      </c>
      <c r="AX30" s="18">
        <f t="shared" si="1"/>
        <v>91.363636363636374</v>
      </c>
      <c r="AY30" s="19"/>
      <c r="AZ30" s="10">
        <v>100</v>
      </c>
      <c r="BA30" s="10">
        <v>99.999999999999986</v>
      </c>
      <c r="BB30" s="10">
        <v>99.999999999999986</v>
      </c>
      <c r="BC30" s="10">
        <v>100</v>
      </c>
      <c r="BD30" s="18">
        <f t="shared" si="2"/>
        <v>100</v>
      </c>
      <c r="BE30" s="19"/>
      <c r="BF30" s="60">
        <f t="shared" si="14"/>
        <v>80.493965108965099</v>
      </c>
    </row>
    <row r="31" spans="1:58" s="2" customFormat="1" ht="18" customHeight="1" x14ac:dyDescent="0.25">
      <c r="A31" s="14">
        <v>34</v>
      </c>
      <c r="B31" s="5">
        <v>2</v>
      </c>
      <c r="C31" s="3" t="s">
        <v>36</v>
      </c>
      <c r="D31" s="14">
        <v>1</v>
      </c>
      <c r="E31" s="37"/>
      <c r="F31" s="37"/>
      <c r="G31" s="12" t="s">
        <v>102</v>
      </c>
      <c r="H31" s="12" t="s">
        <v>122</v>
      </c>
      <c r="I31" s="11"/>
      <c r="J31" s="10">
        <v>72.213039717635269</v>
      </c>
      <c r="K31" s="10">
        <v>69.23076923076917</v>
      </c>
      <c r="L31" s="10">
        <v>76.923076923076849</v>
      </c>
      <c r="M31" s="10">
        <v>75.961538461538396</v>
      </c>
      <c r="N31" s="13">
        <f t="shared" si="4"/>
        <v>72.337739466415897</v>
      </c>
      <c r="O31" s="11"/>
      <c r="P31" s="10" t="s">
        <v>58</v>
      </c>
      <c r="Q31" s="10" t="s">
        <v>58</v>
      </c>
      <c r="R31" s="10" t="s">
        <v>58</v>
      </c>
      <c r="S31" s="10" t="s">
        <v>58</v>
      </c>
      <c r="T31" s="13" t="s">
        <v>58</v>
      </c>
      <c r="U31" s="17"/>
      <c r="V31" s="10">
        <v>30.368589743589745</v>
      </c>
      <c r="W31" s="10">
        <v>96.153846153846104</v>
      </c>
      <c r="X31" s="10">
        <v>98.717948717948659</v>
      </c>
      <c r="Y31" s="10">
        <v>99.999999999999943</v>
      </c>
      <c r="Z31" s="13">
        <f t="shared" si="5"/>
        <v>43.84615384615384</v>
      </c>
      <c r="AA31" s="19"/>
      <c r="AB31" s="13" t="s">
        <v>58</v>
      </c>
      <c r="AC31" s="13" t="s">
        <v>58</v>
      </c>
      <c r="AD31" s="13" t="s">
        <v>58</v>
      </c>
      <c r="AE31" s="13" t="s">
        <v>58</v>
      </c>
      <c r="AF31" s="13" t="s">
        <v>58</v>
      </c>
      <c r="AG31" s="19"/>
      <c r="AH31" s="18">
        <f t="shared" si="3"/>
        <v>43.84615384615384</v>
      </c>
      <c r="AI31" s="19"/>
      <c r="AJ31" s="38">
        <v>123</v>
      </c>
      <c r="AK31" s="19"/>
      <c r="AL31" s="10">
        <v>100</v>
      </c>
      <c r="AM31" s="10">
        <v>99.999999999999986</v>
      </c>
      <c r="AN31" s="10">
        <v>99.999999999999986</v>
      </c>
      <c r="AO31" s="10">
        <v>100</v>
      </c>
      <c r="AP31" s="13">
        <f t="shared" si="6"/>
        <v>100</v>
      </c>
      <c r="AQ31" s="19"/>
      <c r="AR31" s="18">
        <v>100</v>
      </c>
      <c r="AS31" s="19"/>
      <c r="AT31" s="10">
        <v>0</v>
      </c>
      <c r="AU31" s="10">
        <v>0</v>
      </c>
      <c r="AV31" s="10">
        <v>0</v>
      </c>
      <c r="AW31" s="10">
        <v>0</v>
      </c>
      <c r="AX31" s="18">
        <f t="shared" si="1"/>
        <v>0</v>
      </c>
      <c r="AY31" s="19"/>
      <c r="AZ31" s="10">
        <v>100</v>
      </c>
      <c r="BA31" s="10">
        <v>99.999999999999986</v>
      </c>
      <c r="BB31" s="10">
        <v>99.999999999999986</v>
      </c>
      <c r="BC31" s="10">
        <v>100</v>
      </c>
      <c r="BD31" s="18">
        <f t="shared" si="2"/>
        <v>100</v>
      </c>
      <c r="BE31" s="19"/>
      <c r="BF31" s="60">
        <f t="shared" si="14"/>
        <v>67.171874449080306</v>
      </c>
    </row>
    <row r="32" spans="1:58" s="2" customFormat="1" ht="18" customHeight="1" x14ac:dyDescent="0.25">
      <c r="A32" s="14">
        <v>35</v>
      </c>
      <c r="B32" s="5">
        <v>2</v>
      </c>
      <c r="C32" s="3" t="s">
        <v>56</v>
      </c>
      <c r="D32" s="14">
        <v>1</v>
      </c>
      <c r="E32" s="37"/>
      <c r="F32" s="37"/>
      <c r="G32" s="12" t="s">
        <v>102</v>
      </c>
      <c r="H32" s="12" t="s">
        <v>104</v>
      </c>
      <c r="I32" s="11"/>
      <c r="J32" s="10">
        <v>99.999999999999901</v>
      </c>
      <c r="K32" s="10">
        <v>99.999999999999886</v>
      </c>
      <c r="L32" s="10">
        <v>99.999999999999886</v>
      </c>
      <c r="M32" s="10">
        <v>99.999999999999886</v>
      </c>
      <c r="N32" s="13">
        <f t="shared" si="4"/>
        <v>99.999999999999915</v>
      </c>
      <c r="O32" s="11"/>
      <c r="P32" s="10" t="s">
        <v>58</v>
      </c>
      <c r="Q32" s="10" t="s">
        <v>58</v>
      </c>
      <c r="R32" s="10" t="s">
        <v>58</v>
      </c>
      <c r="S32" s="10" t="s">
        <v>58</v>
      </c>
      <c r="T32" s="13" t="s">
        <v>58</v>
      </c>
      <c r="U32" s="17"/>
      <c r="V32" s="10">
        <v>99.999999999999943</v>
      </c>
      <c r="W32" s="10">
        <v>99.999999999999943</v>
      </c>
      <c r="X32" s="10">
        <v>99.999999999999943</v>
      </c>
      <c r="Y32" s="10">
        <v>99.999999999999943</v>
      </c>
      <c r="Z32" s="13">
        <f t="shared" si="5"/>
        <v>99.999999999999957</v>
      </c>
      <c r="AA32" s="19"/>
      <c r="AB32" s="13" t="s">
        <v>58</v>
      </c>
      <c r="AC32" s="13" t="s">
        <v>58</v>
      </c>
      <c r="AD32" s="13" t="s">
        <v>58</v>
      </c>
      <c r="AE32" s="13" t="s">
        <v>58</v>
      </c>
      <c r="AF32" s="13" t="s">
        <v>58</v>
      </c>
      <c r="AG32" s="19"/>
      <c r="AH32" s="18">
        <f t="shared" si="3"/>
        <v>99.999999999999957</v>
      </c>
      <c r="AI32" s="19"/>
      <c r="AJ32" s="38">
        <v>123</v>
      </c>
      <c r="AK32" s="19"/>
      <c r="AL32" s="10">
        <v>100</v>
      </c>
      <c r="AM32" s="10">
        <v>99.999999999999986</v>
      </c>
      <c r="AN32" s="10">
        <v>99.999999999999986</v>
      </c>
      <c r="AO32" s="10">
        <v>100</v>
      </c>
      <c r="AP32" s="13">
        <f t="shared" si="6"/>
        <v>100</v>
      </c>
      <c r="AQ32" s="19"/>
      <c r="AR32" s="18">
        <v>100</v>
      </c>
      <c r="AS32" s="19"/>
      <c r="AT32" s="10">
        <v>100.00000000000001</v>
      </c>
      <c r="AU32" s="10">
        <v>99.999999999999986</v>
      </c>
      <c r="AV32" s="10">
        <v>99.999999999999986</v>
      </c>
      <c r="AW32" s="10">
        <v>100</v>
      </c>
      <c r="AX32" s="18">
        <f t="shared" si="1"/>
        <v>100.00000000000001</v>
      </c>
      <c r="AY32" s="19"/>
      <c r="AZ32" s="10">
        <v>100</v>
      </c>
      <c r="BA32" s="10">
        <v>99.999999999999986</v>
      </c>
      <c r="BB32" s="10">
        <v>99.999999999999986</v>
      </c>
      <c r="BC32" s="10">
        <v>100</v>
      </c>
      <c r="BD32" s="18">
        <f t="shared" si="2"/>
        <v>100</v>
      </c>
      <c r="BE32" s="19"/>
      <c r="BF32" s="60">
        <f t="shared" si="14"/>
        <v>99.999999999999943</v>
      </c>
    </row>
    <row r="33" spans="1:58" s="2" customFormat="1" ht="18" customHeight="1" x14ac:dyDescent="0.25">
      <c r="A33" s="14">
        <v>39</v>
      </c>
      <c r="B33" s="5">
        <v>2</v>
      </c>
      <c r="C33" s="3" t="s">
        <v>50</v>
      </c>
      <c r="D33" s="14">
        <v>1</v>
      </c>
      <c r="E33" s="37"/>
      <c r="F33" s="37"/>
      <c r="G33" s="12" t="s">
        <v>102</v>
      </c>
      <c r="H33" s="12" t="s">
        <v>123</v>
      </c>
      <c r="I33" s="11"/>
      <c r="J33" s="10">
        <v>99.777520576131622</v>
      </c>
      <c r="K33" s="10">
        <v>99.074074074074048</v>
      </c>
      <c r="L33" s="10">
        <v>99.999999999999972</v>
      </c>
      <c r="M33" s="10">
        <v>99.999999999999972</v>
      </c>
      <c r="N33" s="13">
        <f t="shared" si="4"/>
        <v>99.729423868312708</v>
      </c>
      <c r="O33" s="11"/>
      <c r="P33" s="10" t="s">
        <v>58</v>
      </c>
      <c r="Q33" s="10" t="s">
        <v>58</v>
      </c>
      <c r="R33" s="10" t="s">
        <v>58</v>
      </c>
      <c r="S33" s="10" t="s">
        <v>58</v>
      </c>
      <c r="T33" s="13" t="s">
        <v>58</v>
      </c>
      <c r="U33" s="17"/>
      <c r="V33" s="10">
        <v>99.999999999999943</v>
      </c>
      <c r="W33" s="10">
        <v>99.999999999999943</v>
      </c>
      <c r="X33" s="10">
        <v>99.999999999999943</v>
      </c>
      <c r="Y33" s="10">
        <v>99.999999999999943</v>
      </c>
      <c r="Z33" s="13">
        <f t="shared" si="5"/>
        <v>99.999999999999957</v>
      </c>
      <c r="AA33" s="19"/>
      <c r="AB33" s="13" t="s">
        <v>58</v>
      </c>
      <c r="AC33" s="13" t="s">
        <v>58</v>
      </c>
      <c r="AD33" s="13" t="s">
        <v>58</v>
      </c>
      <c r="AE33" s="13" t="s">
        <v>58</v>
      </c>
      <c r="AF33" s="13" t="s">
        <v>58</v>
      </c>
      <c r="AG33" s="19"/>
      <c r="AH33" s="18">
        <f t="shared" si="3"/>
        <v>99.999999999999957</v>
      </c>
      <c r="AI33" s="19"/>
      <c r="AJ33" s="38">
        <v>123</v>
      </c>
      <c r="AK33" s="19"/>
      <c r="AL33" s="10">
        <v>99.999999999999986</v>
      </c>
      <c r="AM33" s="10">
        <v>99.999999999999986</v>
      </c>
      <c r="AN33" s="10">
        <v>99.999999999999986</v>
      </c>
      <c r="AO33" s="10">
        <v>100</v>
      </c>
      <c r="AP33" s="13">
        <f t="shared" si="6"/>
        <v>100</v>
      </c>
      <c r="AQ33" s="19"/>
      <c r="AR33" s="10">
        <v>100</v>
      </c>
      <c r="AS33" s="19"/>
      <c r="AT33" s="10">
        <v>100.00000000000001</v>
      </c>
      <c r="AU33" s="10">
        <v>99.999999999999986</v>
      </c>
      <c r="AV33" s="10">
        <v>99.999999999999986</v>
      </c>
      <c r="AW33" s="10">
        <v>100</v>
      </c>
      <c r="AX33" s="18">
        <f t="shared" si="1"/>
        <v>100.00000000000001</v>
      </c>
      <c r="AY33" s="19"/>
      <c r="AZ33" s="10">
        <v>99.999999999999986</v>
      </c>
      <c r="BA33" s="10">
        <v>99.999999999999986</v>
      </c>
      <c r="BB33" s="10">
        <v>99.999999999999986</v>
      </c>
      <c r="BC33" s="10">
        <v>100</v>
      </c>
      <c r="BD33" s="18">
        <f t="shared" si="2"/>
        <v>100</v>
      </c>
      <c r="BE33" s="19"/>
      <c r="BF33" s="60">
        <f t="shared" si="14"/>
        <v>99.83765432098761</v>
      </c>
    </row>
    <row r="34" spans="1:58" s="2" customFormat="1" ht="18" customHeight="1" x14ac:dyDescent="0.25">
      <c r="A34" s="14">
        <v>43</v>
      </c>
      <c r="B34" s="5">
        <v>2</v>
      </c>
      <c r="C34" s="3" t="s">
        <v>69</v>
      </c>
      <c r="D34" s="14">
        <v>1</v>
      </c>
      <c r="E34" s="37"/>
      <c r="F34" s="37"/>
      <c r="G34" s="12" t="s">
        <v>102</v>
      </c>
      <c r="H34" s="12" t="s">
        <v>119</v>
      </c>
      <c r="I34" s="11"/>
      <c r="J34" s="10">
        <v>100.00000000000006</v>
      </c>
      <c r="K34" s="10">
        <v>100.00000000000003</v>
      </c>
      <c r="L34" s="10">
        <v>100.00000000000003</v>
      </c>
      <c r="M34" s="10">
        <v>100.00000000000003</v>
      </c>
      <c r="N34" s="13">
        <f t="shared" si="4"/>
        <v>100.00000000000006</v>
      </c>
      <c r="O34" s="11"/>
      <c r="P34" s="10" t="s">
        <v>58</v>
      </c>
      <c r="Q34" s="10" t="s">
        <v>58</v>
      </c>
      <c r="R34" s="10" t="s">
        <v>58</v>
      </c>
      <c r="S34" s="10" t="s">
        <v>58</v>
      </c>
      <c r="T34" s="13" t="s">
        <v>58</v>
      </c>
      <c r="U34" s="17"/>
      <c r="V34" s="10">
        <v>100.00000000000001</v>
      </c>
      <c r="W34" s="10">
        <v>100</v>
      </c>
      <c r="X34" s="10">
        <v>100</v>
      </c>
      <c r="Y34" s="10">
        <v>100</v>
      </c>
      <c r="Z34" s="13">
        <f t="shared" si="5"/>
        <v>100.00000000000001</v>
      </c>
      <c r="AA34" s="19"/>
      <c r="AB34" s="10">
        <v>100</v>
      </c>
      <c r="AC34" s="10">
        <v>99.999999999999986</v>
      </c>
      <c r="AD34" s="10">
        <v>99.999999999999986</v>
      </c>
      <c r="AE34" s="10">
        <v>100</v>
      </c>
      <c r="AF34" s="13">
        <f t="shared" ref="AF34:AF39" si="15">(AB34*0.8)+(AC34*0.1)+(AD34*0.05)+(AE34*0.05)</f>
        <v>100</v>
      </c>
      <c r="AG34" s="19"/>
      <c r="AH34" s="18">
        <f t="shared" ref="AH34:AH39" si="16">(Z34*0.75)+(AF34*0.25)</f>
        <v>100.00000000000001</v>
      </c>
      <c r="AI34" s="19"/>
      <c r="AJ34" s="38" t="s">
        <v>88</v>
      </c>
      <c r="AK34" s="19"/>
      <c r="AL34" s="10">
        <v>100</v>
      </c>
      <c r="AM34" s="10">
        <v>99.999999999999986</v>
      </c>
      <c r="AN34" s="5">
        <v>99.999999999999986</v>
      </c>
      <c r="AO34" s="5">
        <v>100</v>
      </c>
      <c r="AP34" s="13">
        <f t="shared" si="6"/>
        <v>100</v>
      </c>
      <c r="AQ34" s="19"/>
      <c r="AR34" s="18">
        <v>100</v>
      </c>
      <c r="AS34" s="19"/>
      <c r="AT34" s="10">
        <v>100.00000000000001</v>
      </c>
      <c r="AU34" s="10">
        <v>99.999999999999986</v>
      </c>
      <c r="AV34" s="10">
        <v>99.999999999999986</v>
      </c>
      <c r="AW34" s="10">
        <v>100</v>
      </c>
      <c r="AX34" s="18">
        <f t="shared" si="1"/>
        <v>100.00000000000001</v>
      </c>
      <c r="AY34" s="19"/>
      <c r="AZ34" s="10">
        <v>100.00000000000001</v>
      </c>
      <c r="BA34" s="10">
        <v>99.999999999999986</v>
      </c>
      <c r="BB34" s="10">
        <v>99.999999999999986</v>
      </c>
      <c r="BC34" s="10">
        <v>100</v>
      </c>
      <c r="BD34" s="18">
        <f t="shared" si="2"/>
        <v>100.00000000000001</v>
      </c>
      <c r="BE34" s="19"/>
      <c r="BF34" s="60">
        <f>(N34*0.6)+(Z34*0.15)+(AF34*0.05)+(AP34*0.05)+(AR34*0.05)+(AX34*0.05)+(BD34*0.05)</f>
        <v>100.00000000000003</v>
      </c>
    </row>
    <row r="35" spans="1:58" s="2" customFormat="1" ht="18" customHeight="1" x14ac:dyDescent="0.25">
      <c r="A35" s="14">
        <v>45</v>
      </c>
      <c r="B35" s="5">
        <v>2</v>
      </c>
      <c r="C35" s="3" t="s">
        <v>62</v>
      </c>
      <c r="D35" s="14">
        <v>1</v>
      </c>
      <c r="E35" s="37"/>
      <c r="F35" s="37"/>
      <c r="G35" s="12" t="s">
        <v>102</v>
      </c>
      <c r="H35" s="12" t="s">
        <v>104</v>
      </c>
      <c r="I35" s="11"/>
      <c r="J35" s="10">
        <v>99.999999999999915</v>
      </c>
      <c r="K35" s="10">
        <v>99.999999999999886</v>
      </c>
      <c r="L35" s="10">
        <v>99.999999999999886</v>
      </c>
      <c r="M35" s="10">
        <v>99.999999999999886</v>
      </c>
      <c r="N35" s="13">
        <f t="shared" si="4"/>
        <v>99.999999999999929</v>
      </c>
      <c r="O35" s="11"/>
      <c r="P35" s="10" t="s">
        <v>58</v>
      </c>
      <c r="Q35" s="10" t="s">
        <v>58</v>
      </c>
      <c r="R35" s="10" t="s">
        <v>58</v>
      </c>
      <c r="S35" s="10" t="s">
        <v>58</v>
      </c>
      <c r="T35" s="13" t="s">
        <v>58</v>
      </c>
      <c r="U35" s="17"/>
      <c r="V35" s="10">
        <v>100.00000000000001</v>
      </c>
      <c r="W35" s="10">
        <v>100</v>
      </c>
      <c r="X35" s="10">
        <v>100</v>
      </c>
      <c r="Y35" s="10">
        <v>100</v>
      </c>
      <c r="Z35" s="13">
        <f t="shared" si="5"/>
        <v>100.00000000000001</v>
      </c>
      <c r="AA35" s="19"/>
      <c r="AB35" s="10">
        <v>100</v>
      </c>
      <c r="AC35" s="10">
        <v>99.999999999999986</v>
      </c>
      <c r="AD35" s="10">
        <v>99.999999999999986</v>
      </c>
      <c r="AE35" s="10">
        <v>100</v>
      </c>
      <c r="AF35" s="13">
        <f t="shared" si="15"/>
        <v>100</v>
      </c>
      <c r="AG35" s="19"/>
      <c r="AH35" s="18">
        <f t="shared" si="16"/>
        <v>100.00000000000001</v>
      </c>
      <c r="AI35" s="19"/>
      <c r="AJ35" s="38" t="s">
        <v>88</v>
      </c>
      <c r="AK35" s="19"/>
      <c r="AL35" s="10">
        <v>100</v>
      </c>
      <c r="AM35" s="10">
        <v>99.999999999999986</v>
      </c>
      <c r="AN35" s="10">
        <v>99.999999999999986</v>
      </c>
      <c r="AO35" s="10">
        <v>100</v>
      </c>
      <c r="AP35" s="13">
        <f t="shared" si="6"/>
        <v>100</v>
      </c>
      <c r="AQ35" s="19"/>
      <c r="AR35" s="18">
        <v>100</v>
      </c>
      <c r="AS35" s="19"/>
      <c r="AT35" s="10">
        <v>100.00000000000001</v>
      </c>
      <c r="AU35" s="10">
        <v>99.999999999999986</v>
      </c>
      <c r="AV35" s="10">
        <v>99.999999999999986</v>
      </c>
      <c r="AW35" s="10">
        <v>100</v>
      </c>
      <c r="AX35" s="18">
        <f t="shared" si="1"/>
        <v>100.00000000000001</v>
      </c>
      <c r="AY35" s="19"/>
      <c r="AZ35" s="10">
        <v>100.00000000000001</v>
      </c>
      <c r="BA35" s="10">
        <v>99.999999999999986</v>
      </c>
      <c r="BB35" s="10">
        <v>99.999999999999986</v>
      </c>
      <c r="BC35" s="10">
        <v>100</v>
      </c>
      <c r="BD35" s="18">
        <f t="shared" si="2"/>
        <v>100.00000000000001</v>
      </c>
      <c r="BE35" s="19"/>
      <c r="BF35" s="60">
        <f>(N35*0.6)+(Z35*0.15)+(AF35*0.05)+(AP35*0.05)+(AR35*0.05)+(AX35*0.05)+(BD35*0.05)</f>
        <v>99.999999999999957</v>
      </c>
    </row>
    <row r="36" spans="1:58" s="2" customFormat="1" ht="18" customHeight="1" x14ac:dyDescent="0.25">
      <c r="A36" s="14">
        <v>55</v>
      </c>
      <c r="B36" s="5">
        <v>2</v>
      </c>
      <c r="C36" s="3" t="s">
        <v>37</v>
      </c>
      <c r="D36" s="14">
        <v>1</v>
      </c>
      <c r="E36" s="37"/>
      <c r="F36" s="37"/>
      <c r="G36" s="12" t="s">
        <v>102</v>
      </c>
      <c r="H36" s="12" t="s">
        <v>109</v>
      </c>
      <c r="I36" s="11"/>
      <c r="J36" s="10">
        <v>100.00000000000004</v>
      </c>
      <c r="K36" s="10">
        <v>100.00000000000003</v>
      </c>
      <c r="L36" s="10">
        <v>100.00000000000003</v>
      </c>
      <c r="M36" s="10">
        <v>100.00000000000003</v>
      </c>
      <c r="N36" s="13">
        <f t="shared" si="4"/>
        <v>100.00000000000004</v>
      </c>
      <c r="O36" s="11"/>
      <c r="P36" s="10" t="s">
        <v>58</v>
      </c>
      <c r="Q36" s="10" t="s">
        <v>58</v>
      </c>
      <c r="R36" s="10" t="s">
        <v>58</v>
      </c>
      <c r="S36" s="10" t="s">
        <v>58</v>
      </c>
      <c r="T36" s="13" t="s">
        <v>58</v>
      </c>
      <c r="U36" s="17"/>
      <c r="V36" s="10">
        <v>100</v>
      </c>
      <c r="W36" s="10">
        <v>100</v>
      </c>
      <c r="X36" s="10">
        <v>100</v>
      </c>
      <c r="Y36" s="10">
        <v>100</v>
      </c>
      <c r="Z36" s="13">
        <f t="shared" si="5"/>
        <v>100</v>
      </c>
      <c r="AA36" s="19"/>
      <c r="AB36" s="10">
        <v>100</v>
      </c>
      <c r="AC36" s="10">
        <v>99.999999999999986</v>
      </c>
      <c r="AD36" s="10">
        <v>99.999999999999986</v>
      </c>
      <c r="AE36" s="10">
        <v>100</v>
      </c>
      <c r="AF36" s="13">
        <f t="shared" si="15"/>
        <v>100</v>
      </c>
      <c r="AG36" s="19"/>
      <c r="AH36" s="18">
        <f t="shared" si="16"/>
        <v>100</v>
      </c>
      <c r="AI36" s="19"/>
      <c r="AJ36" s="38" t="s">
        <v>88</v>
      </c>
      <c r="AK36" s="19"/>
      <c r="AL36" s="10">
        <v>99.999999999999957</v>
      </c>
      <c r="AM36" s="10">
        <v>99.999999999999986</v>
      </c>
      <c r="AN36" s="10">
        <v>99.999999999999986</v>
      </c>
      <c r="AO36" s="10">
        <v>100</v>
      </c>
      <c r="AP36" s="13">
        <f t="shared" si="6"/>
        <v>99.999999999999972</v>
      </c>
      <c r="AQ36" s="19"/>
      <c r="AR36" s="18">
        <v>100</v>
      </c>
      <c r="AS36" s="19"/>
      <c r="AT36" s="10">
        <v>100.00000000000001</v>
      </c>
      <c r="AU36" s="10">
        <v>99.999999999999986</v>
      </c>
      <c r="AV36" s="10">
        <v>99.999999999999986</v>
      </c>
      <c r="AW36" s="10">
        <v>100</v>
      </c>
      <c r="AX36" s="18">
        <f t="shared" si="1"/>
        <v>100.00000000000001</v>
      </c>
      <c r="AY36" s="19"/>
      <c r="AZ36" s="10">
        <v>100.00000000000001</v>
      </c>
      <c r="BA36" s="10">
        <v>99.999999999999986</v>
      </c>
      <c r="BB36" s="10">
        <v>99.999999999999986</v>
      </c>
      <c r="BC36" s="10">
        <v>100</v>
      </c>
      <c r="BD36" s="18">
        <f t="shared" si="2"/>
        <v>100.00000000000001</v>
      </c>
      <c r="BE36" s="19"/>
      <c r="BF36" s="60">
        <f t="shared" ref="BF36:BF38" si="17">(N36*0.6)+(Z36*0.15)+(AF36*0.05)+(AP36*0.05)+(AR36*0.05)+(AX36*0.05)+(BD36*0.05)</f>
        <v>100.00000000000003</v>
      </c>
    </row>
    <row r="37" spans="1:58" s="2" customFormat="1" ht="18" customHeight="1" x14ac:dyDescent="0.25">
      <c r="A37" s="14">
        <v>56</v>
      </c>
      <c r="B37" s="5">
        <v>2</v>
      </c>
      <c r="C37" s="3" t="s">
        <v>38</v>
      </c>
      <c r="D37" s="14">
        <v>1</v>
      </c>
      <c r="E37" s="37"/>
      <c r="F37" s="37"/>
      <c r="G37" s="12" t="s">
        <v>102</v>
      </c>
      <c r="H37" s="12" t="s">
        <v>109</v>
      </c>
      <c r="I37" s="11"/>
      <c r="J37" s="10">
        <v>89.412541812460077</v>
      </c>
      <c r="K37" s="10">
        <v>91.666666666666657</v>
      </c>
      <c r="L37" s="10">
        <v>92.592592592592581</v>
      </c>
      <c r="M37" s="10">
        <v>92.129629629629619</v>
      </c>
      <c r="N37" s="13">
        <f t="shared" si="4"/>
        <v>89.932811227745844</v>
      </c>
      <c r="O37" s="11"/>
      <c r="P37" s="10" t="s">
        <v>58</v>
      </c>
      <c r="Q37" s="10" t="s">
        <v>58</v>
      </c>
      <c r="R37" s="10" t="s">
        <v>58</v>
      </c>
      <c r="S37" s="10" t="s">
        <v>58</v>
      </c>
      <c r="T37" s="13" t="s">
        <v>58</v>
      </c>
      <c r="U37" s="17"/>
      <c r="V37" s="10">
        <v>100</v>
      </c>
      <c r="W37" s="10">
        <v>100</v>
      </c>
      <c r="X37" s="10">
        <v>100</v>
      </c>
      <c r="Y37" s="10">
        <v>100</v>
      </c>
      <c r="Z37" s="13">
        <f t="shared" si="5"/>
        <v>100</v>
      </c>
      <c r="AA37" s="19"/>
      <c r="AB37" s="10">
        <v>100</v>
      </c>
      <c r="AC37" s="10">
        <v>99.999999999999986</v>
      </c>
      <c r="AD37" s="10">
        <v>99.999999999999986</v>
      </c>
      <c r="AE37" s="10">
        <v>100</v>
      </c>
      <c r="AF37" s="13">
        <f t="shared" si="15"/>
        <v>100</v>
      </c>
      <c r="AG37" s="19"/>
      <c r="AH37" s="18">
        <f t="shared" si="16"/>
        <v>100</v>
      </c>
      <c r="AI37" s="19"/>
      <c r="AJ37" s="38" t="s">
        <v>88</v>
      </c>
      <c r="AK37" s="19"/>
      <c r="AL37" s="10">
        <v>100</v>
      </c>
      <c r="AM37" s="10">
        <v>99.999999999999986</v>
      </c>
      <c r="AN37" s="10">
        <v>99.999999999999986</v>
      </c>
      <c r="AO37" s="10">
        <v>100</v>
      </c>
      <c r="AP37" s="13">
        <f t="shared" si="6"/>
        <v>100</v>
      </c>
      <c r="AQ37" s="19"/>
      <c r="AR37" s="18">
        <v>100</v>
      </c>
      <c r="AS37" s="19"/>
      <c r="AT37" s="10">
        <v>95.454545454545467</v>
      </c>
      <c r="AU37" s="10">
        <v>99.999999999999986</v>
      </c>
      <c r="AV37" s="10">
        <v>99.999999999999986</v>
      </c>
      <c r="AW37" s="10">
        <v>100</v>
      </c>
      <c r="AX37" s="18">
        <f t="shared" si="1"/>
        <v>96.363636363636374</v>
      </c>
      <c r="AY37" s="19"/>
      <c r="AZ37" s="10">
        <v>100</v>
      </c>
      <c r="BA37" s="10">
        <v>99.999999999999986</v>
      </c>
      <c r="BB37" s="10">
        <v>99.999999999999986</v>
      </c>
      <c r="BC37" s="10">
        <v>100</v>
      </c>
      <c r="BD37" s="18">
        <f t="shared" si="2"/>
        <v>100</v>
      </c>
      <c r="BE37" s="19"/>
      <c r="BF37" s="60">
        <f t="shared" si="17"/>
        <v>93.777868554829325</v>
      </c>
    </row>
    <row r="38" spans="1:58" s="2" customFormat="1" ht="18" customHeight="1" x14ac:dyDescent="0.25">
      <c r="A38" s="14">
        <v>58</v>
      </c>
      <c r="B38" s="5">
        <v>2</v>
      </c>
      <c r="C38" s="3" t="s">
        <v>39</v>
      </c>
      <c r="D38" s="14">
        <v>1</v>
      </c>
      <c r="E38" s="37"/>
      <c r="F38" s="37"/>
      <c r="G38" s="12" t="s">
        <v>102</v>
      </c>
      <c r="H38" s="12" t="s">
        <v>114</v>
      </c>
      <c r="I38" s="11"/>
      <c r="J38" s="10">
        <v>97.074067603687524</v>
      </c>
      <c r="K38" s="10">
        <v>98.11320754716985</v>
      </c>
      <c r="L38" s="10">
        <v>98.11320754716985</v>
      </c>
      <c r="M38" s="10">
        <v>98.11320754716985</v>
      </c>
      <c r="N38" s="13">
        <f t="shared" si="4"/>
        <v>97.281895592383989</v>
      </c>
      <c r="O38" s="11"/>
      <c r="P38" s="10" t="s">
        <v>58</v>
      </c>
      <c r="Q38" s="10" t="s">
        <v>58</v>
      </c>
      <c r="R38" s="10" t="s">
        <v>58</v>
      </c>
      <c r="S38" s="10" t="s">
        <v>58</v>
      </c>
      <c r="T38" s="13" t="s">
        <v>58</v>
      </c>
      <c r="U38" s="17"/>
      <c r="V38" s="10">
        <v>100</v>
      </c>
      <c r="W38" s="10">
        <v>100</v>
      </c>
      <c r="X38" s="10">
        <v>100</v>
      </c>
      <c r="Y38" s="10">
        <v>100</v>
      </c>
      <c r="Z38" s="13">
        <f t="shared" si="5"/>
        <v>100</v>
      </c>
      <c r="AA38" s="19"/>
      <c r="AB38" s="10">
        <v>100</v>
      </c>
      <c r="AC38" s="10">
        <v>99.999999999999986</v>
      </c>
      <c r="AD38" s="10">
        <v>99.999999999999986</v>
      </c>
      <c r="AE38" s="10">
        <v>100</v>
      </c>
      <c r="AF38" s="13">
        <f t="shared" si="15"/>
        <v>100</v>
      </c>
      <c r="AG38" s="19"/>
      <c r="AH38" s="18">
        <f t="shared" si="16"/>
        <v>100</v>
      </c>
      <c r="AI38" s="19"/>
      <c r="AJ38" s="38" t="s">
        <v>88</v>
      </c>
      <c r="AK38" s="19"/>
      <c r="AL38" s="10">
        <v>100</v>
      </c>
      <c r="AM38" s="10">
        <v>99.999999999999986</v>
      </c>
      <c r="AN38" s="10">
        <v>99.999999999999986</v>
      </c>
      <c r="AO38" s="10">
        <v>100</v>
      </c>
      <c r="AP38" s="13">
        <f t="shared" si="6"/>
        <v>100</v>
      </c>
      <c r="AQ38" s="19"/>
      <c r="AR38" s="18">
        <v>100</v>
      </c>
      <c r="AS38" s="19"/>
      <c r="AT38" s="10">
        <v>100.00000000000001</v>
      </c>
      <c r="AU38" s="10">
        <v>99.999999999999986</v>
      </c>
      <c r="AV38" s="10">
        <v>99.999999999999986</v>
      </c>
      <c r="AW38" s="10">
        <v>100</v>
      </c>
      <c r="AX38" s="18">
        <f t="shared" si="1"/>
        <v>100.00000000000001</v>
      </c>
      <c r="AY38" s="19"/>
      <c r="AZ38" s="10">
        <v>100.00000000000001</v>
      </c>
      <c r="BA38" s="10">
        <v>99.999999999999986</v>
      </c>
      <c r="BB38" s="10">
        <v>99.999999999999986</v>
      </c>
      <c r="BC38" s="10">
        <v>100</v>
      </c>
      <c r="BD38" s="18">
        <f t="shared" si="2"/>
        <v>100.00000000000001</v>
      </c>
      <c r="BE38" s="19"/>
      <c r="BF38" s="60">
        <f t="shared" si="17"/>
        <v>98.369137355430382</v>
      </c>
    </row>
    <row r="39" spans="1:58" s="2" customFormat="1" ht="18" customHeight="1" x14ac:dyDescent="0.25">
      <c r="A39" s="14">
        <v>59</v>
      </c>
      <c r="B39" s="5">
        <v>2</v>
      </c>
      <c r="C39" s="3" t="s">
        <v>11</v>
      </c>
      <c r="D39" s="14">
        <v>1</v>
      </c>
      <c r="E39" s="37"/>
      <c r="F39" s="37"/>
      <c r="G39" s="12" t="s">
        <v>102</v>
      </c>
      <c r="H39" s="12" t="s">
        <v>123</v>
      </c>
      <c r="I39" s="11"/>
      <c r="J39" s="10">
        <v>95.530261598760404</v>
      </c>
      <c r="K39" s="10">
        <v>95.597484276729588</v>
      </c>
      <c r="L39" s="10">
        <v>98.42767295597487</v>
      </c>
      <c r="M39" s="10">
        <v>100.00000000000003</v>
      </c>
      <c r="N39" s="13">
        <f t="shared" si="4"/>
        <v>95.905341354480029</v>
      </c>
      <c r="O39" s="11"/>
      <c r="P39" s="10">
        <v>99.999999999999986</v>
      </c>
      <c r="Q39" s="10">
        <v>99.999999999999986</v>
      </c>
      <c r="R39" s="10">
        <v>99.999999999999986</v>
      </c>
      <c r="S39" s="10">
        <v>99.999999999999986</v>
      </c>
      <c r="T39" s="13">
        <f t="shared" si="8"/>
        <v>100</v>
      </c>
      <c r="U39" s="17"/>
      <c r="V39" s="10">
        <v>99.519230769230788</v>
      </c>
      <c r="W39" s="10">
        <v>98.717948717948715</v>
      </c>
      <c r="X39" s="10">
        <v>98.717948717948715</v>
      </c>
      <c r="Y39" s="10">
        <v>100</v>
      </c>
      <c r="Z39" s="13">
        <f t="shared" si="5"/>
        <v>99.423076923076948</v>
      </c>
      <c r="AA39" s="19"/>
      <c r="AB39" s="10">
        <v>100</v>
      </c>
      <c r="AC39" s="10">
        <v>99.999999999999986</v>
      </c>
      <c r="AD39" s="10">
        <v>99.999999999999986</v>
      </c>
      <c r="AE39" s="10">
        <v>100</v>
      </c>
      <c r="AF39" s="13">
        <f t="shared" si="15"/>
        <v>100</v>
      </c>
      <c r="AG39" s="19"/>
      <c r="AH39" s="18">
        <f t="shared" si="16"/>
        <v>99.567307692307708</v>
      </c>
      <c r="AI39" s="19"/>
      <c r="AJ39" s="38" t="s">
        <v>88</v>
      </c>
      <c r="AK39" s="19"/>
      <c r="AL39" s="10">
        <v>100</v>
      </c>
      <c r="AM39" s="10">
        <v>99.999999999999986</v>
      </c>
      <c r="AN39" s="10">
        <v>99.999999999999986</v>
      </c>
      <c r="AO39" s="10">
        <v>100</v>
      </c>
      <c r="AP39" s="13">
        <f t="shared" si="6"/>
        <v>100</v>
      </c>
      <c r="AQ39" s="19"/>
      <c r="AR39" s="18">
        <v>87.5</v>
      </c>
      <c r="AS39" s="19"/>
      <c r="AT39" s="10">
        <v>100.00000000000001</v>
      </c>
      <c r="AU39" s="10">
        <v>99.999999999999986</v>
      </c>
      <c r="AV39" s="10">
        <v>99.999999999999986</v>
      </c>
      <c r="AW39" s="10">
        <v>100</v>
      </c>
      <c r="AX39" s="18">
        <f t="shared" si="1"/>
        <v>100.00000000000001</v>
      </c>
      <c r="AY39" s="19"/>
      <c r="AZ39" s="10">
        <v>100</v>
      </c>
      <c r="BA39" s="10">
        <v>99.999999999999986</v>
      </c>
      <c r="BB39" s="10">
        <v>99.999999999999986</v>
      </c>
      <c r="BC39" s="10">
        <v>100</v>
      </c>
      <c r="BD39" s="18">
        <f t="shared" si="2"/>
        <v>100</v>
      </c>
      <c r="BE39" s="19"/>
      <c r="BF39" s="60">
        <f>(N39*0.6)+(T39*0.05)+(Z39*0.1)+(AF39*0.05)+(AP39*0.05)+(AR39*0.05)+(AX39*0.05)+(BD39*0.05)</f>
        <v>96.860512504995711</v>
      </c>
    </row>
    <row r="40" spans="1:58" s="2" customFormat="1" ht="18" customHeight="1" x14ac:dyDescent="0.25">
      <c r="A40" s="14">
        <v>66</v>
      </c>
      <c r="B40" s="5">
        <v>2</v>
      </c>
      <c r="C40" s="3" t="s">
        <v>51</v>
      </c>
      <c r="D40" s="14">
        <v>1</v>
      </c>
      <c r="E40" s="37"/>
      <c r="F40" s="37"/>
      <c r="G40" s="12" t="s">
        <v>102</v>
      </c>
      <c r="H40" s="12" t="s">
        <v>109</v>
      </c>
      <c r="I40" s="11"/>
      <c r="J40" s="10">
        <v>100.00000000000004</v>
      </c>
      <c r="K40" s="10">
        <v>100.00000000000003</v>
      </c>
      <c r="L40" s="10">
        <v>100.00000000000003</v>
      </c>
      <c r="M40" s="10">
        <v>100.00000000000003</v>
      </c>
      <c r="N40" s="13">
        <f t="shared" si="4"/>
        <v>100.00000000000004</v>
      </c>
      <c r="O40" s="11"/>
      <c r="P40" s="10" t="s">
        <v>58</v>
      </c>
      <c r="Q40" s="10" t="s">
        <v>58</v>
      </c>
      <c r="R40" s="10" t="s">
        <v>58</v>
      </c>
      <c r="S40" s="10" t="s">
        <v>58</v>
      </c>
      <c r="T40" s="13" t="s">
        <v>58</v>
      </c>
      <c r="U40" s="17"/>
      <c r="V40" s="10">
        <v>99.999999999999943</v>
      </c>
      <c r="W40" s="10">
        <v>99.999999999999943</v>
      </c>
      <c r="X40" s="10">
        <v>99.999999999999943</v>
      </c>
      <c r="Y40" s="10">
        <v>99.999999999999943</v>
      </c>
      <c r="Z40" s="13">
        <f t="shared" si="5"/>
        <v>99.999999999999957</v>
      </c>
      <c r="AA40" s="19"/>
      <c r="AB40" s="10" t="s">
        <v>58</v>
      </c>
      <c r="AC40" s="10" t="s">
        <v>58</v>
      </c>
      <c r="AD40" s="10" t="s">
        <v>58</v>
      </c>
      <c r="AE40" s="10" t="s">
        <v>58</v>
      </c>
      <c r="AF40" s="10" t="s">
        <v>58</v>
      </c>
      <c r="AG40" s="19"/>
      <c r="AH40" s="18">
        <f t="shared" ref="AH40:AH77" si="18">Z40</f>
        <v>99.999999999999957</v>
      </c>
      <c r="AI40" s="19"/>
      <c r="AJ40" s="38">
        <v>123</v>
      </c>
      <c r="AK40" s="19"/>
      <c r="AL40" s="10">
        <v>100</v>
      </c>
      <c r="AM40" s="10">
        <v>99.999999999999986</v>
      </c>
      <c r="AN40" s="10">
        <v>99.999999999999986</v>
      </c>
      <c r="AO40" s="10">
        <v>100</v>
      </c>
      <c r="AP40" s="13">
        <f t="shared" si="6"/>
        <v>100</v>
      </c>
      <c r="AQ40" s="19"/>
      <c r="AR40" s="18">
        <v>100</v>
      </c>
      <c r="AS40" s="19"/>
      <c r="AT40" s="10">
        <v>100.00000000000001</v>
      </c>
      <c r="AU40" s="10">
        <v>99.999999999999986</v>
      </c>
      <c r="AV40" s="10">
        <v>99.999999999999986</v>
      </c>
      <c r="AW40" s="10">
        <v>100</v>
      </c>
      <c r="AX40" s="18">
        <f t="shared" si="1"/>
        <v>100.00000000000001</v>
      </c>
      <c r="AY40" s="19"/>
      <c r="AZ40" s="10">
        <v>99.999999999999972</v>
      </c>
      <c r="BA40" s="10">
        <v>99.999999999999986</v>
      </c>
      <c r="BB40" s="10">
        <v>99.999999999999986</v>
      </c>
      <c r="BC40" s="10">
        <v>100</v>
      </c>
      <c r="BD40" s="18">
        <f t="shared" si="2"/>
        <v>99.999999999999986</v>
      </c>
      <c r="BE40" s="19"/>
      <c r="BF40" s="60">
        <f t="shared" ref="BF40:BF41" si="19">(N40*0.6)+(Z40*0.2)+(AP40*0.05)+(AR40*0.05)+(AX40*0.05)+(BD40*0.05)</f>
        <v>100.00000000000001</v>
      </c>
    </row>
    <row r="41" spans="1:58" s="2" customFormat="1" ht="18" customHeight="1" x14ac:dyDescent="0.25">
      <c r="A41" s="14">
        <v>67</v>
      </c>
      <c r="B41" s="5">
        <v>2</v>
      </c>
      <c r="C41" s="3" t="s">
        <v>57</v>
      </c>
      <c r="D41" s="14">
        <v>1</v>
      </c>
      <c r="E41" s="37"/>
      <c r="F41" s="37"/>
      <c r="G41" s="12" t="s">
        <v>102</v>
      </c>
      <c r="H41" s="12" t="s">
        <v>105</v>
      </c>
      <c r="I41" s="11"/>
      <c r="J41" s="10">
        <v>99.999999999999943</v>
      </c>
      <c r="K41" s="10">
        <v>99.999999999999972</v>
      </c>
      <c r="L41" s="10">
        <v>99.999999999999972</v>
      </c>
      <c r="M41" s="10">
        <v>99.999999999999972</v>
      </c>
      <c r="N41" s="13">
        <f t="shared" si="4"/>
        <v>99.999999999999957</v>
      </c>
      <c r="O41" s="11"/>
      <c r="P41" s="10" t="s">
        <v>58</v>
      </c>
      <c r="Q41" s="10" t="s">
        <v>58</v>
      </c>
      <c r="R41" s="10" t="s">
        <v>58</v>
      </c>
      <c r="S41" s="10" t="s">
        <v>58</v>
      </c>
      <c r="T41" s="13" t="s">
        <v>58</v>
      </c>
      <c r="U41" s="17"/>
      <c r="V41" s="10">
        <v>99.999999999999943</v>
      </c>
      <c r="W41" s="10">
        <v>99.999999999999943</v>
      </c>
      <c r="X41" s="10">
        <v>99.999999999999943</v>
      </c>
      <c r="Y41" s="10">
        <v>99.999999999999943</v>
      </c>
      <c r="Z41" s="13">
        <f t="shared" si="5"/>
        <v>99.999999999999957</v>
      </c>
      <c r="AA41" s="19"/>
      <c r="AB41" s="10" t="s">
        <v>58</v>
      </c>
      <c r="AC41" s="10" t="s">
        <v>58</v>
      </c>
      <c r="AD41" s="10" t="s">
        <v>58</v>
      </c>
      <c r="AE41" s="10" t="s">
        <v>58</v>
      </c>
      <c r="AF41" s="10" t="s">
        <v>58</v>
      </c>
      <c r="AG41" s="19"/>
      <c r="AH41" s="18">
        <f t="shared" si="18"/>
        <v>99.999999999999957</v>
      </c>
      <c r="AI41" s="19"/>
      <c r="AJ41" s="38">
        <v>123</v>
      </c>
      <c r="AK41" s="19"/>
      <c r="AL41" s="10">
        <v>100</v>
      </c>
      <c r="AM41" s="10">
        <v>99.999999999999986</v>
      </c>
      <c r="AN41" s="10">
        <v>99.999999999999986</v>
      </c>
      <c r="AO41" s="10">
        <v>100</v>
      </c>
      <c r="AP41" s="13">
        <f t="shared" si="6"/>
        <v>100</v>
      </c>
      <c r="AQ41" s="19"/>
      <c r="AR41" s="18">
        <v>100</v>
      </c>
      <c r="AS41" s="19"/>
      <c r="AT41" s="10">
        <v>100.00000000000001</v>
      </c>
      <c r="AU41" s="10">
        <v>99.999999999999986</v>
      </c>
      <c r="AV41" s="10">
        <v>99.999999999999986</v>
      </c>
      <c r="AW41" s="10">
        <v>100</v>
      </c>
      <c r="AX41" s="18">
        <f t="shared" si="1"/>
        <v>100.00000000000001</v>
      </c>
      <c r="AY41" s="19"/>
      <c r="AZ41" s="10">
        <v>100</v>
      </c>
      <c r="BA41" s="10">
        <v>99.999999999999986</v>
      </c>
      <c r="BB41" s="10">
        <v>99.999999999999986</v>
      </c>
      <c r="BC41" s="10">
        <v>100</v>
      </c>
      <c r="BD41" s="18">
        <f t="shared" si="2"/>
        <v>100</v>
      </c>
      <c r="BE41" s="19"/>
      <c r="BF41" s="60">
        <f t="shared" si="19"/>
        <v>99.999999999999972</v>
      </c>
    </row>
    <row r="42" spans="1:58" s="2" customFormat="1" ht="18" customHeight="1" x14ac:dyDescent="0.25">
      <c r="A42" s="14">
        <v>68</v>
      </c>
      <c r="B42" s="5">
        <v>2</v>
      </c>
      <c r="C42" s="3" t="s">
        <v>42</v>
      </c>
      <c r="D42" s="14">
        <v>1</v>
      </c>
      <c r="E42" s="37"/>
      <c r="F42" s="37"/>
      <c r="G42" s="12" t="s">
        <v>102</v>
      </c>
      <c r="H42" s="12" t="s">
        <v>110</v>
      </c>
      <c r="I42" s="11"/>
      <c r="J42" s="10">
        <v>88.019368556691759</v>
      </c>
      <c r="K42" s="10">
        <v>80.555555555555543</v>
      </c>
      <c r="L42" s="10">
        <v>99.999999999999972</v>
      </c>
      <c r="M42" s="10">
        <v>96.296296296296276</v>
      </c>
      <c r="N42" s="13">
        <f t="shared" si="4"/>
        <v>88.285865215723774</v>
      </c>
      <c r="O42" s="11"/>
      <c r="P42" s="10">
        <v>96.045197740112982</v>
      </c>
      <c r="Q42" s="10">
        <v>83.333333333333314</v>
      </c>
      <c r="R42" s="10">
        <v>99.999999999999986</v>
      </c>
      <c r="S42" s="10">
        <v>99.999999999999986</v>
      </c>
      <c r="T42" s="13">
        <f t="shared" si="8"/>
        <v>95.169491525423723</v>
      </c>
      <c r="U42" s="17"/>
      <c r="V42" s="10">
        <v>80.448717948717913</v>
      </c>
      <c r="W42" s="10">
        <v>78.846153846153811</v>
      </c>
      <c r="X42" s="10">
        <v>96.153846153846104</v>
      </c>
      <c r="Y42" s="10">
        <v>96.153846153846104</v>
      </c>
      <c r="Z42" s="13">
        <f t="shared" si="5"/>
        <v>81.858974358974336</v>
      </c>
      <c r="AA42" s="19"/>
      <c r="AB42" s="10" t="s">
        <v>58</v>
      </c>
      <c r="AC42" s="10" t="s">
        <v>58</v>
      </c>
      <c r="AD42" s="10" t="s">
        <v>58</v>
      </c>
      <c r="AE42" s="10" t="s">
        <v>58</v>
      </c>
      <c r="AF42" s="10" t="s">
        <v>58</v>
      </c>
      <c r="AG42" s="19"/>
      <c r="AH42" s="18">
        <f t="shared" si="18"/>
        <v>81.858974358974336</v>
      </c>
      <c r="AI42" s="19"/>
      <c r="AJ42" s="38">
        <v>123</v>
      </c>
      <c r="AK42" s="19"/>
      <c r="AL42" s="10">
        <v>0</v>
      </c>
      <c r="AM42" s="10">
        <v>0</v>
      </c>
      <c r="AN42" s="10">
        <v>0</v>
      </c>
      <c r="AO42" s="10">
        <v>0</v>
      </c>
      <c r="AP42" s="13">
        <f t="shared" si="6"/>
        <v>0</v>
      </c>
      <c r="AQ42" s="19"/>
      <c r="AR42" s="18">
        <v>100</v>
      </c>
      <c r="AS42" s="19"/>
      <c r="AT42" s="10">
        <v>100.00000000000001</v>
      </c>
      <c r="AU42" s="10">
        <v>99.999999999999986</v>
      </c>
      <c r="AV42" s="10">
        <v>99.999999999999986</v>
      </c>
      <c r="AW42" s="10">
        <v>100</v>
      </c>
      <c r="AX42" s="18">
        <f t="shared" si="1"/>
        <v>100.00000000000001</v>
      </c>
      <c r="AY42" s="19"/>
      <c r="AZ42" s="10">
        <v>99.999999999999972</v>
      </c>
      <c r="BA42" s="10">
        <v>99.999999999999986</v>
      </c>
      <c r="BB42" s="10">
        <v>99.999999999999986</v>
      </c>
      <c r="BC42" s="10">
        <v>100</v>
      </c>
      <c r="BD42" s="18">
        <f t="shared" si="2"/>
        <v>99.999999999999986</v>
      </c>
      <c r="BE42" s="19"/>
      <c r="BF42" s="60">
        <f t="shared" ref="BF42:BF44" si="20">(N42*0.6)+(T42*0.05)+(Z42*0.15)+(AP42*0.05)+(AR42*0.05)+(AX42*0.05)+(BD42*0.05)</f>
        <v>85.0088398595516</v>
      </c>
    </row>
    <row r="43" spans="1:58" s="2" customFormat="1" ht="18" customHeight="1" x14ac:dyDescent="0.25">
      <c r="A43" s="14">
        <v>69</v>
      </c>
      <c r="B43" s="5">
        <v>2</v>
      </c>
      <c r="C43" s="3" t="s">
        <v>43</v>
      </c>
      <c r="D43" s="14">
        <v>1</v>
      </c>
      <c r="E43" s="37"/>
      <c r="F43" s="37"/>
      <c r="G43" s="12" t="s">
        <v>102</v>
      </c>
      <c r="H43" s="5" t="s">
        <v>119</v>
      </c>
      <c r="I43" s="11"/>
      <c r="J43" s="10">
        <v>58.098837219633829</v>
      </c>
      <c r="K43" s="10">
        <v>53.84615384615379</v>
      </c>
      <c r="L43" s="10">
        <v>79.80769230769225</v>
      </c>
      <c r="M43" s="10">
        <v>74.999999999999929</v>
      </c>
      <c r="N43" s="13">
        <f t="shared" si="4"/>
        <v>59.60406977570706</v>
      </c>
      <c r="O43" s="11"/>
      <c r="P43" s="10">
        <v>49.999999999999993</v>
      </c>
      <c r="Q43" s="10">
        <v>49.999999999999993</v>
      </c>
      <c r="R43" s="10">
        <v>99.999999999999986</v>
      </c>
      <c r="S43" s="10">
        <v>99.999999999999986</v>
      </c>
      <c r="T43" s="13">
        <f t="shared" si="8"/>
        <v>55</v>
      </c>
      <c r="U43" s="17"/>
      <c r="V43" s="10">
        <v>74.839743589743591</v>
      </c>
      <c r="W43" s="10">
        <v>76.923076923076906</v>
      </c>
      <c r="X43" s="10">
        <v>76.923076923076906</v>
      </c>
      <c r="Y43" s="10">
        <v>76.923076923076906</v>
      </c>
      <c r="Z43" s="13">
        <f t="shared" si="5"/>
        <v>75.256410256410248</v>
      </c>
      <c r="AA43" s="19"/>
      <c r="AB43" s="10" t="s">
        <v>58</v>
      </c>
      <c r="AC43" s="10" t="s">
        <v>58</v>
      </c>
      <c r="AD43" s="10" t="s">
        <v>58</v>
      </c>
      <c r="AE43" s="10" t="s">
        <v>58</v>
      </c>
      <c r="AF43" s="10" t="s">
        <v>58</v>
      </c>
      <c r="AG43" s="19"/>
      <c r="AH43" s="18">
        <f t="shared" si="18"/>
        <v>75.256410256410248</v>
      </c>
      <c r="AI43" s="19"/>
      <c r="AJ43" s="38">
        <v>123</v>
      </c>
      <c r="AK43" s="19"/>
      <c r="AL43" s="10">
        <v>100</v>
      </c>
      <c r="AM43" s="10">
        <v>49.999999999999993</v>
      </c>
      <c r="AN43" s="10">
        <v>33.333333333333329</v>
      </c>
      <c r="AO43" s="10">
        <v>0</v>
      </c>
      <c r="AP43" s="13">
        <f t="shared" si="6"/>
        <v>86.666666666666671</v>
      </c>
      <c r="AQ43" s="19"/>
      <c r="AR43" s="18">
        <v>100</v>
      </c>
      <c r="AS43" s="19"/>
      <c r="AT43" s="10">
        <v>100.00000000000001</v>
      </c>
      <c r="AU43" s="10">
        <v>99.999999999999986</v>
      </c>
      <c r="AV43" s="10">
        <v>66.666666666666657</v>
      </c>
      <c r="AW43" s="10">
        <v>100</v>
      </c>
      <c r="AX43" s="18">
        <f t="shared" si="1"/>
        <v>98.333333333333343</v>
      </c>
      <c r="AY43" s="19"/>
      <c r="AZ43" s="10">
        <v>100</v>
      </c>
      <c r="BA43" s="10">
        <v>99.999999999999986</v>
      </c>
      <c r="BB43" s="10">
        <v>99.999999999999986</v>
      </c>
      <c r="BC43" s="10">
        <v>100</v>
      </c>
      <c r="BD43" s="18">
        <f t="shared" si="2"/>
        <v>100</v>
      </c>
      <c r="BE43" s="19"/>
      <c r="BF43" s="60">
        <f t="shared" si="20"/>
        <v>69.050903403885769</v>
      </c>
    </row>
    <row r="44" spans="1:58" s="2" customFormat="1" ht="18" customHeight="1" x14ac:dyDescent="0.25">
      <c r="A44" s="14">
        <v>70</v>
      </c>
      <c r="B44" s="5">
        <v>2</v>
      </c>
      <c r="C44" s="3" t="s">
        <v>40</v>
      </c>
      <c r="D44" s="14">
        <v>1</v>
      </c>
      <c r="E44" s="37"/>
      <c r="F44" s="37"/>
      <c r="G44" s="12" t="s">
        <v>102</v>
      </c>
      <c r="H44" s="12" t="s">
        <v>104</v>
      </c>
      <c r="I44" s="11"/>
      <c r="J44" s="10">
        <v>76.865996588330148</v>
      </c>
      <c r="K44" s="10">
        <v>77.884615384615316</v>
      </c>
      <c r="L44" s="10">
        <v>87.499999999999915</v>
      </c>
      <c r="M44" s="10">
        <v>88.461538461538368</v>
      </c>
      <c r="N44" s="13">
        <f t="shared" si="4"/>
        <v>78.079335732202566</v>
      </c>
      <c r="O44" s="11"/>
      <c r="P44" s="10">
        <v>51.412429378531066</v>
      </c>
      <c r="Q44" s="10">
        <v>49.999999999999993</v>
      </c>
      <c r="R44" s="10">
        <v>99.999999999999986</v>
      </c>
      <c r="S44" s="10">
        <v>99.999999999999986</v>
      </c>
      <c r="T44" s="13">
        <f t="shared" si="8"/>
        <v>56.129943502824858</v>
      </c>
      <c r="U44" s="17"/>
      <c r="V44" s="10">
        <v>73.717948717948701</v>
      </c>
      <c r="W44" s="10">
        <v>76.923076923076906</v>
      </c>
      <c r="X44" s="10">
        <v>92.307692307692264</v>
      </c>
      <c r="Y44" s="10">
        <v>90.384615384615344</v>
      </c>
      <c r="Z44" s="13">
        <f t="shared" si="5"/>
        <v>75.801282051282044</v>
      </c>
      <c r="AA44" s="19"/>
      <c r="AB44" s="10" t="s">
        <v>58</v>
      </c>
      <c r="AC44" s="10" t="s">
        <v>58</v>
      </c>
      <c r="AD44" s="10" t="s">
        <v>58</v>
      </c>
      <c r="AE44" s="10" t="s">
        <v>58</v>
      </c>
      <c r="AF44" s="10" t="s">
        <v>58</v>
      </c>
      <c r="AG44" s="19"/>
      <c r="AH44" s="18">
        <f t="shared" si="18"/>
        <v>75.801282051282044</v>
      </c>
      <c r="AI44" s="19"/>
      <c r="AJ44" s="38">
        <v>123</v>
      </c>
      <c r="AK44" s="19"/>
      <c r="AL44" s="10">
        <v>100</v>
      </c>
      <c r="AM44" s="10">
        <v>99.999999999999986</v>
      </c>
      <c r="AN44" s="10">
        <v>99.999999999999986</v>
      </c>
      <c r="AO44" s="10">
        <v>100</v>
      </c>
      <c r="AP44" s="13">
        <f t="shared" si="6"/>
        <v>100</v>
      </c>
      <c r="AQ44" s="19"/>
      <c r="AR44" s="18">
        <v>100</v>
      </c>
      <c r="AS44" s="19"/>
      <c r="AT44" s="10">
        <v>100.00000000000001</v>
      </c>
      <c r="AU44" s="10">
        <v>99.999999999999986</v>
      </c>
      <c r="AV44" s="10">
        <v>99.999999999999986</v>
      </c>
      <c r="AW44" s="10">
        <v>100</v>
      </c>
      <c r="AX44" s="18">
        <f t="shared" si="1"/>
        <v>100.00000000000001</v>
      </c>
      <c r="AY44" s="19"/>
      <c r="AZ44" s="10">
        <v>99.999999999999972</v>
      </c>
      <c r="BA44" s="10">
        <v>99.999999999999986</v>
      </c>
      <c r="BB44" s="10">
        <v>99.999999999999986</v>
      </c>
      <c r="BC44" s="10">
        <v>100</v>
      </c>
      <c r="BD44" s="18">
        <f t="shared" si="2"/>
        <v>99.999999999999986</v>
      </c>
      <c r="BE44" s="19"/>
      <c r="BF44" s="60">
        <f t="shared" si="20"/>
        <v>81.024290922155089</v>
      </c>
    </row>
    <row r="45" spans="1:58" s="2" customFormat="1" ht="18" customHeight="1" x14ac:dyDescent="0.25">
      <c r="A45" s="14">
        <v>71</v>
      </c>
      <c r="B45" s="5">
        <v>2</v>
      </c>
      <c r="C45" s="3" t="s">
        <v>41</v>
      </c>
      <c r="D45" s="14">
        <v>1</v>
      </c>
      <c r="E45" s="37"/>
      <c r="F45" s="37"/>
      <c r="G45" s="12" t="s">
        <v>102</v>
      </c>
      <c r="H45" s="12" t="s">
        <v>109</v>
      </c>
      <c r="I45" s="11"/>
      <c r="J45" s="10">
        <v>99.855769230769155</v>
      </c>
      <c r="K45" s="10">
        <v>99.999999999999886</v>
      </c>
      <c r="L45" s="10">
        <v>99.999999999999886</v>
      </c>
      <c r="M45" s="10">
        <v>99.999999999999886</v>
      </c>
      <c r="N45" s="13">
        <f t="shared" si="4"/>
        <v>99.884615384615316</v>
      </c>
      <c r="O45" s="11"/>
      <c r="P45" s="10" t="s">
        <v>58</v>
      </c>
      <c r="Q45" s="10" t="s">
        <v>58</v>
      </c>
      <c r="R45" s="10" t="s">
        <v>58</v>
      </c>
      <c r="S45" s="10" t="s">
        <v>58</v>
      </c>
      <c r="T45" s="13" t="s">
        <v>58</v>
      </c>
      <c r="U45" s="17"/>
      <c r="V45" s="10">
        <v>99.999999999999943</v>
      </c>
      <c r="W45" s="10">
        <v>99.999999999999943</v>
      </c>
      <c r="X45" s="10">
        <v>99.999999999999943</v>
      </c>
      <c r="Y45" s="10">
        <v>99.999999999999943</v>
      </c>
      <c r="Z45" s="13">
        <f t="shared" si="5"/>
        <v>99.999999999999957</v>
      </c>
      <c r="AA45" s="19"/>
      <c r="AB45" s="10" t="s">
        <v>58</v>
      </c>
      <c r="AC45" s="10" t="s">
        <v>58</v>
      </c>
      <c r="AD45" s="10" t="s">
        <v>58</v>
      </c>
      <c r="AE45" s="10" t="s">
        <v>58</v>
      </c>
      <c r="AF45" s="10" t="s">
        <v>58</v>
      </c>
      <c r="AG45" s="19"/>
      <c r="AH45" s="18">
        <f t="shared" si="18"/>
        <v>99.999999999999957</v>
      </c>
      <c r="AI45" s="19"/>
      <c r="AJ45" s="38">
        <v>123</v>
      </c>
      <c r="AK45" s="19"/>
      <c r="AL45" s="10">
        <v>100</v>
      </c>
      <c r="AM45" s="10">
        <v>99.999999999999986</v>
      </c>
      <c r="AN45" s="10">
        <v>99.999999999999986</v>
      </c>
      <c r="AO45" s="10">
        <v>100</v>
      </c>
      <c r="AP45" s="13">
        <f t="shared" si="6"/>
        <v>100</v>
      </c>
      <c r="AQ45" s="19"/>
      <c r="AR45" s="18">
        <v>100</v>
      </c>
      <c r="AS45" s="19"/>
      <c r="AT45" s="10">
        <v>100.00000000000001</v>
      </c>
      <c r="AU45" s="10">
        <v>99.999999999999986</v>
      </c>
      <c r="AV45" s="10">
        <v>99.999999999999986</v>
      </c>
      <c r="AW45" s="10">
        <v>100</v>
      </c>
      <c r="AX45" s="18">
        <f t="shared" si="1"/>
        <v>100.00000000000001</v>
      </c>
      <c r="AY45" s="19"/>
      <c r="AZ45" s="10">
        <v>100</v>
      </c>
      <c r="BA45" s="10">
        <v>99.999999999999986</v>
      </c>
      <c r="BB45" s="10">
        <v>99.999999999999986</v>
      </c>
      <c r="BC45" s="10">
        <v>100</v>
      </c>
      <c r="BD45" s="18">
        <f t="shared" si="2"/>
        <v>100</v>
      </c>
      <c r="BE45" s="19"/>
      <c r="BF45" s="60">
        <f t="shared" ref="BF45" si="21">(N45*0.6)+(Z45*0.2)+(AP45*0.05)+(AR45*0.05)+(AX45*0.05)+(BD45*0.05)</f>
        <v>99.930769230769187</v>
      </c>
    </row>
    <row r="46" spans="1:58" s="2" customFormat="1" ht="18" customHeight="1" x14ac:dyDescent="0.25">
      <c r="A46" s="14">
        <v>75</v>
      </c>
      <c r="B46" s="5">
        <v>2</v>
      </c>
      <c r="C46" s="3" t="s">
        <v>59</v>
      </c>
      <c r="D46" s="14">
        <v>1</v>
      </c>
      <c r="E46" s="37"/>
      <c r="F46" s="37"/>
      <c r="G46" s="12" t="s">
        <v>102</v>
      </c>
      <c r="H46" s="12" t="s">
        <v>103</v>
      </c>
      <c r="I46" s="11"/>
      <c r="J46" s="10">
        <v>93.509980854496519</v>
      </c>
      <c r="K46" s="10">
        <v>89.506172839506164</v>
      </c>
      <c r="L46" s="10">
        <v>95.679012345679013</v>
      </c>
      <c r="M46" s="10">
        <v>93.981481481481453</v>
      </c>
      <c r="N46" s="13">
        <f t="shared" si="4"/>
        <v>93.241626658905858</v>
      </c>
      <c r="O46" s="11"/>
      <c r="P46" s="10">
        <v>61.295154939222726</v>
      </c>
      <c r="Q46" s="10">
        <v>49.999999999999993</v>
      </c>
      <c r="R46" s="10">
        <v>99.999999999999986</v>
      </c>
      <c r="S46" s="10">
        <v>74.999999999999986</v>
      </c>
      <c r="T46" s="13">
        <f t="shared" si="8"/>
        <v>62.786123951378187</v>
      </c>
      <c r="U46" s="17"/>
      <c r="V46" s="10">
        <v>93.269230769230717</v>
      </c>
      <c r="W46" s="10">
        <v>92.307692307692264</v>
      </c>
      <c r="X46" s="10">
        <v>95.512820512820468</v>
      </c>
      <c r="Y46" s="10">
        <v>95.192307692307637</v>
      </c>
      <c r="Z46" s="13">
        <f t="shared" si="5"/>
        <v>93.381410256410206</v>
      </c>
      <c r="AA46" s="19"/>
      <c r="AB46" s="10" t="s">
        <v>58</v>
      </c>
      <c r="AC46" s="10" t="s">
        <v>58</v>
      </c>
      <c r="AD46" s="10" t="s">
        <v>58</v>
      </c>
      <c r="AE46" s="10" t="s">
        <v>58</v>
      </c>
      <c r="AF46" s="10" t="s">
        <v>58</v>
      </c>
      <c r="AG46" s="19"/>
      <c r="AH46" s="18">
        <f t="shared" si="18"/>
        <v>93.381410256410206</v>
      </c>
      <c r="AI46" s="19"/>
      <c r="AJ46" s="38">
        <v>123</v>
      </c>
      <c r="AK46" s="19"/>
      <c r="AL46" s="10">
        <v>100</v>
      </c>
      <c r="AM46" s="10">
        <v>83.333333333333314</v>
      </c>
      <c r="AN46" s="10">
        <v>99.999999999999986</v>
      </c>
      <c r="AO46" s="10">
        <v>100</v>
      </c>
      <c r="AP46" s="13">
        <f t="shared" si="6"/>
        <v>98.333333333333329</v>
      </c>
      <c r="AQ46" s="19"/>
      <c r="AR46" s="10">
        <v>100</v>
      </c>
      <c r="AS46" s="19"/>
      <c r="AT46" s="10">
        <v>100.00000000000001</v>
      </c>
      <c r="AU46" s="10">
        <v>99.999999999999986</v>
      </c>
      <c r="AV46" s="10">
        <v>99.999999999999986</v>
      </c>
      <c r="AW46" s="10">
        <v>100</v>
      </c>
      <c r="AX46" s="18">
        <f t="shared" ref="AX46:AX83" si="22">(AT46*0.8)+(AU46*0.1)+(AV46*0.05)+(AW46*0.05)</f>
        <v>100.00000000000001</v>
      </c>
      <c r="AY46" s="19"/>
      <c r="AZ46" s="10">
        <v>42.857142857142847</v>
      </c>
      <c r="BA46" s="10">
        <v>49.999999999999993</v>
      </c>
      <c r="BB46" s="10">
        <v>99.999999999999986</v>
      </c>
      <c r="BC46" s="10">
        <v>75</v>
      </c>
      <c r="BD46" s="18">
        <f t="shared" ref="BD46:BD83" si="23">(AZ46*0.8)+(BA46*0.1)+(BB46*0.05)+(BC46*0.05)</f>
        <v>48.035714285714278</v>
      </c>
      <c r="BE46" s="19"/>
      <c r="BF46" s="60">
        <f>(N46*0.6)+(T46*0.05)+(Z46*0.15)+(AP46*0.05)+(AR46*0.05)+(AX46*0.05)+(BD46*0.05)</f>
        <v>90.409946112326324</v>
      </c>
    </row>
    <row r="47" spans="1:58" s="2" customFormat="1" ht="18" customHeight="1" x14ac:dyDescent="0.25">
      <c r="A47" s="14">
        <v>76</v>
      </c>
      <c r="B47" s="5">
        <v>2</v>
      </c>
      <c r="C47" s="3" t="s">
        <v>65</v>
      </c>
      <c r="D47" s="14">
        <v>1</v>
      </c>
      <c r="E47" s="37"/>
      <c r="F47" s="37"/>
      <c r="G47" s="12" t="s">
        <v>102</v>
      </c>
      <c r="H47" s="12" t="s">
        <v>119</v>
      </c>
      <c r="I47" s="11"/>
      <c r="J47" s="10">
        <v>52.698994845733942</v>
      </c>
      <c r="K47" s="10">
        <v>44.871794871794847</v>
      </c>
      <c r="L47" s="10">
        <v>57.371794871794833</v>
      </c>
      <c r="M47" s="10">
        <v>57.211538461538424</v>
      </c>
      <c r="N47" s="13">
        <f t="shared" si="4"/>
        <v>52.375542030433301</v>
      </c>
      <c r="O47" s="11"/>
      <c r="P47" s="10" t="s">
        <v>58</v>
      </c>
      <c r="Q47" s="10" t="s">
        <v>58</v>
      </c>
      <c r="R47" s="10" t="s">
        <v>58</v>
      </c>
      <c r="S47" s="10" t="s">
        <v>58</v>
      </c>
      <c r="T47" s="13" t="s">
        <v>58</v>
      </c>
      <c r="U47" s="17"/>
      <c r="V47" s="10">
        <v>80.769230769230745</v>
      </c>
      <c r="W47" s="10">
        <v>78.846153846153825</v>
      </c>
      <c r="X47" s="10">
        <v>80.769230769230745</v>
      </c>
      <c r="Y47" s="10">
        <v>80.769230769230745</v>
      </c>
      <c r="Z47" s="13">
        <f t="shared" si="5"/>
        <v>80.576923076923052</v>
      </c>
      <c r="AA47" s="19"/>
      <c r="AB47" s="10" t="s">
        <v>58</v>
      </c>
      <c r="AC47" s="10" t="s">
        <v>58</v>
      </c>
      <c r="AD47" s="10" t="s">
        <v>58</v>
      </c>
      <c r="AE47" s="10" t="s">
        <v>58</v>
      </c>
      <c r="AF47" s="10" t="s">
        <v>58</v>
      </c>
      <c r="AG47" s="19"/>
      <c r="AH47" s="18">
        <f t="shared" si="18"/>
        <v>80.576923076923052</v>
      </c>
      <c r="AI47" s="19"/>
      <c r="AJ47" s="38">
        <v>123</v>
      </c>
      <c r="AK47" s="19"/>
      <c r="AL47" s="10">
        <v>100</v>
      </c>
      <c r="AM47" s="10">
        <v>99.999999999999986</v>
      </c>
      <c r="AN47" s="10">
        <v>99.999999999999986</v>
      </c>
      <c r="AO47" s="10">
        <v>100</v>
      </c>
      <c r="AP47" s="13">
        <f t="shared" si="6"/>
        <v>100</v>
      </c>
      <c r="AQ47" s="19"/>
      <c r="AR47" s="18">
        <v>100</v>
      </c>
      <c r="AS47" s="19"/>
      <c r="AT47" s="10">
        <v>100.00000000000001</v>
      </c>
      <c r="AU47" s="10">
        <v>99.999999999999986</v>
      </c>
      <c r="AV47" s="10">
        <v>99.999999999999986</v>
      </c>
      <c r="AW47" s="10">
        <v>100</v>
      </c>
      <c r="AX47" s="18">
        <f t="shared" si="22"/>
        <v>100.00000000000001</v>
      </c>
      <c r="AY47" s="19"/>
      <c r="AZ47" s="10">
        <v>100</v>
      </c>
      <c r="BA47" s="10">
        <v>99.999999999999986</v>
      </c>
      <c r="BB47" s="10">
        <v>99.999999999999986</v>
      </c>
      <c r="BC47" s="10">
        <v>100</v>
      </c>
      <c r="BD47" s="18">
        <f t="shared" si="23"/>
        <v>100</v>
      </c>
      <c r="BE47" s="19"/>
      <c r="BF47" s="60">
        <f t="shared" ref="BF47:BF51" si="24">(N47*0.6)+(Z47*0.2)+(AP47*0.05)+(AR47*0.05)+(AX47*0.05)+(BD47*0.05)</f>
        <v>67.540709833644584</v>
      </c>
    </row>
    <row r="48" spans="1:58" s="2" customFormat="1" ht="18" customHeight="1" x14ac:dyDescent="0.25">
      <c r="A48" s="14">
        <v>78</v>
      </c>
      <c r="B48" s="5">
        <v>2</v>
      </c>
      <c r="C48" s="3" t="s">
        <v>70</v>
      </c>
      <c r="D48" s="14">
        <v>1</v>
      </c>
      <c r="E48" s="37"/>
      <c r="F48" s="37"/>
      <c r="G48" s="12" t="s">
        <v>102</v>
      </c>
      <c r="H48" s="12" t="s">
        <v>123</v>
      </c>
      <c r="I48" s="11"/>
      <c r="J48" s="10">
        <v>71.03471033435342</v>
      </c>
      <c r="K48" s="10">
        <v>75.308641975308618</v>
      </c>
      <c r="L48" s="10">
        <v>90.740740740740719</v>
      </c>
      <c r="M48" s="10">
        <v>95.833333333333314</v>
      </c>
      <c r="N48" s="13">
        <f t="shared" si="4"/>
        <v>73.687336168717309</v>
      </c>
      <c r="O48" s="11"/>
      <c r="P48" s="10" t="s">
        <v>58</v>
      </c>
      <c r="Q48" s="10" t="s">
        <v>58</v>
      </c>
      <c r="R48" s="10" t="s">
        <v>58</v>
      </c>
      <c r="S48" s="10" t="s">
        <v>58</v>
      </c>
      <c r="T48" s="13" t="s">
        <v>58</v>
      </c>
      <c r="U48" s="17"/>
      <c r="V48" s="10">
        <v>94.551282051282001</v>
      </c>
      <c r="W48" s="10">
        <v>95.512820512820454</v>
      </c>
      <c r="X48" s="10">
        <v>96.153846153846104</v>
      </c>
      <c r="Y48" s="10">
        <v>96.153846153846104</v>
      </c>
      <c r="Z48" s="13">
        <f t="shared" si="5"/>
        <v>94.807692307692264</v>
      </c>
      <c r="AA48" s="19"/>
      <c r="AB48" s="10" t="s">
        <v>58</v>
      </c>
      <c r="AC48" s="10" t="s">
        <v>58</v>
      </c>
      <c r="AD48" s="10" t="s">
        <v>58</v>
      </c>
      <c r="AE48" s="10" t="s">
        <v>58</v>
      </c>
      <c r="AF48" s="10" t="s">
        <v>58</v>
      </c>
      <c r="AG48" s="19"/>
      <c r="AH48" s="18">
        <f t="shared" si="18"/>
        <v>94.807692307692264</v>
      </c>
      <c r="AI48" s="19"/>
      <c r="AJ48" s="38">
        <v>123</v>
      </c>
      <c r="AK48" s="19"/>
      <c r="AL48" s="10">
        <v>99.999999999999986</v>
      </c>
      <c r="AM48" s="10">
        <v>99.999999999999986</v>
      </c>
      <c r="AN48" s="10">
        <v>99.999999999999986</v>
      </c>
      <c r="AO48" s="10">
        <v>100</v>
      </c>
      <c r="AP48" s="13">
        <f t="shared" si="6"/>
        <v>100</v>
      </c>
      <c r="AQ48" s="19"/>
      <c r="AR48" s="18">
        <v>100</v>
      </c>
      <c r="AS48" s="19"/>
      <c r="AT48" s="10">
        <v>0</v>
      </c>
      <c r="AU48" s="10">
        <v>0</v>
      </c>
      <c r="AV48" s="10">
        <v>99.999999999999986</v>
      </c>
      <c r="AW48" s="10">
        <v>100</v>
      </c>
      <c r="AX48" s="18">
        <f t="shared" si="22"/>
        <v>10</v>
      </c>
      <c r="AY48" s="19"/>
      <c r="AZ48" s="10">
        <v>0</v>
      </c>
      <c r="BA48" s="10">
        <v>0</v>
      </c>
      <c r="BB48" s="10">
        <v>0</v>
      </c>
      <c r="BC48" s="10">
        <v>0</v>
      </c>
      <c r="BD48" s="18">
        <f t="shared" si="23"/>
        <v>0</v>
      </c>
      <c r="BE48" s="19"/>
      <c r="BF48" s="60">
        <f t="shared" si="24"/>
        <v>73.673940162768844</v>
      </c>
    </row>
    <row r="49" spans="1:58" s="2" customFormat="1" ht="18" customHeight="1" x14ac:dyDescent="0.25">
      <c r="A49" s="14">
        <v>79</v>
      </c>
      <c r="B49" s="5">
        <v>2</v>
      </c>
      <c r="C49" s="3" t="s">
        <v>18</v>
      </c>
      <c r="D49" s="14">
        <v>1</v>
      </c>
      <c r="E49" s="37"/>
      <c r="F49" s="37"/>
      <c r="G49" s="12" t="s">
        <v>102</v>
      </c>
      <c r="H49" s="12" t="s">
        <v>114</v>
      </c>
      <c r="I49" s="11"/>
      <c r="J49" s="10">
        <v>100.00000000000004</v>
      </c>
      <c r="K49" s="10">
        <v>100.00000000000003</v>
      </c>
      <c r="L49" s="10">
        <v>100.00000000000003</v>
      </c>
      <c r="M49" s="10">
        <v>100.00000000000003</v>
      </c>
      <c r="N49" s="13">
        <f t="shared" si="4"/>
        <v>100.00000000000004</v>
      </c>
      <c r="O49" s="11"/>
      <c r="P49" s="10" t="s">
        <v>58</v>
      </c>
      <c r="Q49" s="10" t="s">
        <v>58</v>
      </c>
      <c r="R49" s="10" t="s">
        <v>58</v>
      </c>
      <c r="S49" s="10" t="s">
        <v>58</v>
      </c>
      <c r="T49" s="13" t="s">
        <v>58</v>
      </c>
      <c r="U49" s="17"/>
      <c r="V49" s="10">
        <v>99.999999999999943</v>
      </c>
      <c r="W49" s="10">
        <v>99.999999999999943</v>
      </c>
      <c r="X49" s="10">
        <v>99.999999999999943</v>
      </c>
      <c r="Y49" s="10">
        <v>99.999999999999943</v>
      </c>
      <c r="Z49" s="13">
        <f t="shared" si="5"/>
        <v>99.999999999999957</v>
      </c>
      <c r="AA49" s="19"/>
      <c r="AB49" s="10" t="s">
        <v>58</v>
      </c>
      <c r="AC49" s="10" t="s">
        <v>58</v>
      </c>
      <c r="AD49" s="10" t="s">
        <v>58</v>
      </c>
      <c r="AE49" s="10" t="s">
        <v>58</v>
      </c>
      <c r="AF49" s="10" t="s">
        <v>58</v>
      </c>
      <c r="AG49" s="19"/>
      <c r="AH49" s="18">
        <f t="shared" si="18"/>
        <v>99.999999999999957</v>
      </c>
      <c r="AI49" s="19"/>
      <c r="AJ49" s="38">
        <v>123</v>
      </c>
      <c r="AK49" s="19"/>
      <c r="AL49" s="10">
        <v>99.999999999999957</v>
      </c>
      <c r="AM49" s="10">
        <v>99.999999999999986</v>
      </c>
      <c r="AN49" s="10">
        <v>99.999999999999986</v>
      </c>
      <c r="AO49" s="10">
        <v>100</v>
      </c>
      <c r="AP49" s="13">
        <f t="shared" si="6"/>
        <v>99.999999999999972</v>
      </c>
      <c r="AQ49" s="19"/>
      <c r="AR49" s="10">
        <v>100</v>
      </c>
      <c r="AS49" s="19"/>
      <c r="AT49" s="10">
        <v>100.00000000000001</v>
      </c>
      <c r="AU49" s="10">
        <v>99.999999999999986</v>
      </c>
      <c r="AV49" s="10">
        <v>99.999999999999986</v>
      </c>
      <c r="AW49" s="10">
        <v>100</v>
      </c>
      <c r="AX49" s="18">
        <f t="shared" si="22"/>
        <v>100.00000000000001</v>
      </c>
      <c r="AY49" s="19"/>
      <c r="AZ49" s="10">
        <v>99.999999999999972</v>
      </c>
      <c r="BA49" s="10">
        <v>99.999999999999986</v>
      </c>
      <c r="BB49" s="10">
        <v>99.999999999999986</v>
      </c>
      <c r="BC49" s="10">
        <v>100</v>
      </c>
      <c r="BD49" s="18">
        <f t="shared" si="23"/>
        <v>99.999999999999986</v>
      </c>
      <c r="BE49" s="19"/>
      <c r="BF49" s="60">
        <f t="shared" si="24"/>
        <v>100.00000000000001</v>
      </c>
    </row>
    <row r="50" spans="1:58" s="2" customFormat="1" ht="18" customHeight="1" x14ac:dyDescent="0.25">
      <c r="A50" s="14">
        <v>81</v>
      </c>
      <c r="B50" s="5">
        <v>2</v>
      </c>
      <c r="C50" s="3" t="s">
        <v>15</v>
      </c>
      <c r="D50" s="14">
        <v>1</v>
      </c>
      <c r="E50" s="37"/>
      <c r="F50" s="37"/>
      <c r="G50" s="12" t="s">
        <v>102</v>
      </c>
      <c r="H50" s="12" t="s">
        <v>104</v>
      </c>
      <c r="I50" s="11"/>
      <c r="J50" s="10">
        <v>99.999999999999929</v>
      </c>
      <c r="K50" s="10">
        <v>99.999999999999886</v>
      </c>
      <c r="L50" s="10">
        <v>99.999999999999886</v>
      </c>
      <c r="M50" s="10">
        <v>99.999999999999886</v>
      </c>
      <c r="N50" s="13">
        <f t="shared" si="4"/>
        <v>99.999999999999929</v>
      </c>
      <c r="O50" s="11"/>
      <c r="P50" s="10" t="s">
        <v>58</v>
      </c>
      <c r="Q50" s="10" t="s">
        <v>58</v>
      </c>
      <c r="R50" s="10" t="s">
        <v>58</v>
      </c>
      <c r="S50" s="10" t="s">
        <v>58</v>
      </c>
      <c r="T50" s="13" t="s">
        <v>58</v>
      </c>
      <c r="U50" s="17"/>
      <c r="V50" s="10">
        <v>99.999999999999943</v>
      </c>
      <c r="W50" s="10">
        <v>99.999999999999943</v>
      </c>
      <c r="X50" s="10">
        <v>99.999999999999943</v>
      </c>
      <c r="Y50" s="10">
        <v>99.999999999999943</v>
      </c>
      <c r="Z50" s="13">
        <f t="shared" si="5"/>
        <v>99.999999999999957</v>
      </c>
      <c r="AA50" s="19"/>
      <c r="AB50" s="10" t="s">
        <v>58</v>
      </c>
      <c r="AC50" s="10" t="s">
        <v>58</v>
      </c>
      <c r="AD50" s="10" t="s">
        <v>58</v>
      </c>
      <c r="AE50" s="10" t="s">
        <v>58</v>
      </c>
      <c r="AF50" s="10" t="s">
        <v>58</v>
      </c>
      <c r="AG50" s="19"/>
      <c r="AH50" s="18">
        <f t="shared" si="18"/>
        <v>99.999999999999957</v>
      </c>
      <c r="AI50" s="19"/>
      <c r="AJ50" s="38">
        <v>123</v>
      </c>
      <c r="AK50" s="19"/>
      <c r="AL50" s="10">
        <v>100</v>
      </c>
      <c r="AM50" s="10">
        <v>99.999999999999986</v>
      </c>
      <c r="AN50" s="10">
        <v>99.999999999999986</v>
      </c>
      <c r="AO50" s="10">
        <v>100</v>
      </c>
      <c r="AP50" s="13">
        <f t="shared" si="6"/>
        <v>100</v>
      </c>
      <c r="AQ50" s="19"/>
      <c r="AR50" s="10">
        <v>100</v>
      </c>
      <c r="AS50" s="19"/>
      <c r="AT50" s="10">
        <v>100.00000000000001</v>
      </c>
      <c r="AU50" s="10">
        <v>99.999999999999986</v>
      </c>
      <c r="AV50" s="10">
        <v>99.999999999999986</v>
      </c>
      <c r="AW50" s="10">
        <v>100</v>
      </c>
      <c r="AX50" s="18">
        <f t="shared" si="22"/>
        <v>100.00000000000001</v>
      </c>
      <c r="AY50" s="19"/>
      <c r="AZ50" s="10">
        <v>100</v>
      </c>
      <c r="BA50" s="10">
        <v>99.999999999999986</v>
      </c>
      <c r="BB50" s="10">
        <v>99.999999999999986</v>
      </c>
      <c r="BC50" s="10">
        <v>100</v>
      </c>
      <c r="BD50" s="18">
        <f t="shared" si="23"/>
        <v>100</v>
      </c>
      <c r="BE50" s="19"/>
      <c r="BF50" s="60">
        <f t="shared" si="24"/>
        <v>99.999999999999943</v>
      </c>
    </row>
    <row r="51" spans="1:58" s="2" customFormat="1" ht="18" customHeight="1" x14ac:dyDescent="0.25">
      <c r="A51" s="14">
        <v>82</v>
      </c>
      <c r="B51" s="5">
        <v>2</v>
      </c>
      <c r="C51" s="3" t="s">
        <v>14</v>
      </c>
      <c r="D51" s="14">
        <v>1</v>
      </c>
      <c r="E51" s="37"/>
      <c r="F51" s="37"/>
      <c r="G51" s="12" t="s">
        <v>102</v>
      </c>
      <c r="H51" s="12" t="s">
        <v>120</v>
      </c>
      <c r="I51" s="11"/>
      <c r="J51" s="10">
        <v>99.999999999999929</v>
      </c>
      <c r="K51" s="10">
        <v>99.999999999999972</v>
      </c>
      <c r="L51" s="10">
        <v>99.999999999999972</v>
      </c>
      <c r="M51" s="10">
        <v>99.999999999999972</v>
      </c>
      <c r="N51" s="13">
        <f t="shared" si="4"/>
        <v>99.999999999999943</v>
      </c>
      <c r="O51" s="11"/>
      <c r="P51" s="10" t="s">
        <v>58</v>
      </c>
      <c r="Q51" s="10" t="s">
        <v>58</v>
      </c>
      <c r="R51" s="10" t="s">
        <v>58</v>
      </c>
      <c r="S51" s="10" t="s">
        <v>58</v>
      </c>
      <c r="T51" s="13" t="s">
        <v>58</v>
      </c>
      <c r="U51" s="17"/>
      <c r="V51" s="10">
        <v>99.999999999999943</v>
      </c>
      <c r="W51" s="10">
        <v>99.999999999999943</v>
      </c>
      <c r="X51" s="10">
        <v>99.999999999999943</v>
      </c>
      <c r="Y51" s="10">
        <v>99.999999999999943</v>
      </c>
      <c r="Z51" s="13">
        <f t="shared" si="5"/>
        <v>99.999999999999957</v>
      </c>
      <c r="AA51" s="19"/>
      <c r="AB51" s="10" t="s">
        <v>58</v>
      </c>
      <c r="AC51" s="10" t="s">
        <v>58</v>
      </c>
      <c r="AD51" s="10" t="s">
        <v>58</v>
      </c>
      <c r="AE51" s="10" t="s">
        <v>58</v>
      </c>
      <c r="AF51" s="10" t="s">
        <v>58</v>
      </c>
      <c r="AG51" s="19"/>
      <c r="AH51" s="18">
        <f t="shared" si="18"/>
        <v>99.999999999999957</v>
      </c>
      <c r="AI51" s="19"/>
      <c r="AJ51" s="38">
        <v>123</v>
      </c>
      <c r="AK51" s="19"/>
      <c r="AL51" s="10">
        <v>100</v>
      </c>
      <c r="AM51" s="10">
        <v>99.999999999999986</v>
      </c>
      <c r="AN51" s="10">
        <v>99.999999999999986</v>
      </c>
      <c r="AO51" s="10">
        <v>100</v>
      </c>
      <c r="AP51" s="13">
        <f t="shared" si="6"/>
        <v>100</v>
      </c>
      <c r="AQ51" s="19"/>
      <c r="AR51" s="10">
        <v>100</v>
      </c>
      <c r="AS51" s="19"/>
      <c r="AT51" s="10">
        <v>100.00000000000001</v>
      </c>
      <c r="AU51" s="10">
        <v>99.999999999999986</v>
      </c>
      <c r="AV51" s="10">
        <v>99.999999999999986</v>
      </c>
      <c r="AW51" s="10">
        <v>100</v>
      </c>
      <c r="AX51" s="18">
        <f t="shared" si="22"/>
        <v>100.00000000000001</v>
      </c>
      <c r="AY51" s="19"/>
      <c r="AZ51" s="10">
        <v>100</v>
      </c>
      <c r="BA51" s="10">
        <v>99.999999999999986</v>
      </c>
      <c r="BB51" s="10">
        <v>99.999999999999986</v>
      </c>
      <c r="BC51" s="10">
        <v>100</v>
      </c>
      <c r="BD51" s="18">
        <f t="shared" si="23"/>
        <v>100</v>
      </c>
      <c r="BE51" s="19"/>
      <c r="BF51" s="60">
        <f t="shared" si="24"/>
        <v>99.999999999999957</v>
      </c>
    </row>
    <row r="52" spans="1:58" s="2" customFormat="1" ht="18" customHeight="1" x14ac:dyDescent="0.25">
      <c r="A52" s="14">
        <v>85</v>
      </c>
      <c r="B52" s="5">
        <v>2</v>
      </c>
      <c r="C52" s="3" t="s">
        <v>52</v>
      </c>
      <c r="D52" s="14">
        <v>1</v>
      </c>
      <c r="E52" s="37"/>
      <c r="F52" s="37"/>
      <c r="G52" s="12" t="s">
        <v>102</v>
      </c>
      <c r="H52" s="12" t="s">
        <v>105</v>
      </c>
      <c r="I52" s="11"/>
      <c r="J52" s="10">
        <v>100.00000000000006</v>
      </c>
      <c r="K52" s="10">
        <v>100.00000000000003</v>
      </c>
      <c r="L52" s="10">
        <v>100.00000000000003</v>
      </c>
      <c r="M52" s="10">
        <v>100.00000000000003</v>
      </c>
      <c r="N52" s="13">
        <f t="shared" si="4"/>
        <v>100.00000000000006</v>
      </c>
      <c r="O52" s="11"/>
      <c r="P52" s="10">
        <v>100.00000000000001</v>
      </c>
      <c r="Q52" s="10">
        <v>99.999999999999986</v>
      </c>
      <c r="R52" s="10">
        <v>99.999999999999986</v>
      </c>
      <c r="S52" s="10">
        <v>99.999999999999986</v>
      </c>
      <c r="T52" s="13">
        <f t="shared" ref="T52" si="25">(P52*0.8)+(Q52*0.1)+(R52*0.05)+(S52*0.05)</f>
        <v>100.00000000000001</v>
      </c>
      <c r="U52" s="17"/>
      <c r="V52" s="10">
        <v>99.999999999999943</v>
      </c>
      <c r="W52" s="10">
        <v>99.999999999999943</v>
      </c>
      <c r="X52" s="10">
        <v>99.999999999999943</v>
      </c>
      <c r="Y52" s="10">
        <v>99.999999999999943</v>
      </c>
      <c r="Z52" s="13">
        <f t="shared" si="5"/>
        <v>99.999999999999957</v>
      </c>
      <c r="AA52" s="19"/>
      <c r="AB52" s="10" t="s">
        <v>58</v>
      </c>
      <c r="AC52" s="10" t="s">
        <v>58</v>
      </c>
      <c r="AD52" s="10" t="s">
        <v>58</v>
      </c>
      <c r="AE52" s="10" t="s">
        <v>58</v>
      </c>
      <c r="AF52" s="10" t="s">
        <v>58</v>
      </c>
      <c r="AG52" s="19"/>
      <c r="AH52" s="18">
        <f t="shared" si="18"/>
        <v>99.999999999999957</v>
      </c>
      <c r="AI52" s="19"/>
      <c r="AJ52" s="38">
        <v>123</v>
      </c>
      <c r="AK52" s="19"/>
      <c r="AL52" s="10">
        <v>100</v>
      </c>
      <c r="AM52" s="10">
        <v>99.999999999999986</v>
      </c>
      <c r="AN52" s="10">
        <v>99.999999999999986</v>
      </c>
      <c r="AO52" s="10">
        <v>100</v>
      </c>
      <c r="AP52" s="13">
        <f t="shared" si="6"/>
        <v>100</v>
      </c>
      <c r="AQ52" s="19"/>
      <c r="AR52" s="10">
        <v>100</v>
      </c>
      <c r="AS52" s="19"/>
      <c r="AT52" s="10">
        <v>100.00000000000001</v>
      </c>
      <c r="AU52" s="10">
        <v>99.999999999999986</v>
      </c>
      <c r="AV52" s="10">
        <v>99.999999999999986</v>
      </c>
      <c r="AW52" s="10">
        <v>100</v>
      </c>
      <c r="AX52" s="18">
        <f t="shared" si="22"/>
        <v>100.00000000000001</v>
      </c>
      <c r="AY52" s="19"/>
      <c r="AZ52" s="10">
        <v>99.999999999999972</v>
      </c>
      <c r="BA52" s="10">
        <v>99.999999999999986</v>
      </c>
      <c r="BB52" s="10">
        <v>99.999999999999986</v>
      </c>
      <c r="BC52" s="10">
        <v>100</v>
      </c>
      <c r="BD52" s="18">
        <f t="shared" si="23"/>
        <v>99.999999999999986</v>
      </c>
      <c r="BE52" s="19"/>
      <c r="BF52" s="60">
        <f>(N52*0.6)+(T52*0.05)+(Z52*0.15)+(AP52*0.05)+(AR52*0.05)+(AX52*0.05)+(BD52*0.05)</f>
        <v>100.00000000000003</v>
      </c>
    </row>
    <row r="53" spans="1:58" s="2" customFormat="1" ht="18" customHeight="1" x14ac:dyDescent="0.25">
      <c r="A53" s="14">
        <v>87</v>
      </c>
      <c r="B53" s="5">
        <v>2</v>
      </c>
      <c r="C53" s="3" t="s">
        <v>115</v>
      </c>
      <c r="D53" s="14">
        <v>1</v>
      </c>
      <c r="E53" s="37"/>
      <c r="F53" s="37"/>
      <c r="G53" s="12" t="s">
        <v>102</v>
      </c>
      <c r="H53" s="12" t="s">
        <v>123</v>
      </c>
      <c r="I53" s="11"/>
      <c r="J53" s="10">
        <v>80.223564234279976</v>
      </c>
      <c r="K53" s="10">
        <v>78.301886792452819</v>
      </c>
      <c r="L53" s="10">
        <v>89.937106918238996</v>
      </c>
      <c r="M53" s="10">
        <v>91.037735849056602</v>
      </c>
      <c r="N53" s="13">
        <f t="shared" si="4"/>
        <v>81.057782205034059</v>
      </c>
      <c r="O53" s="11"/>
      <c r="P53" s="10" t="s">
        <v>58</v>
      </c>
      <c r="Q53" s="10" t="s">
        <v>58</v>
      </c>
      <c r="R53" s="10" t="s">
        <v>58</v>
      </c>
      <c r="S53" s="10" t="s">
        <v>58</v>
      </c>
      <c r="T53" s="13" t="s">
        <v>58</v>
      </c>
      <c r="U53" s="17"/>
      <c r="V53" s="10">
        <v>88.060897435897402</v>
      </c>
      <c r="W53" s="10">
        <v>89.10256410256406</v>
      </c>
      <c r="X53" s="10">
        <v>88.461538461538424</v>
      </c>
      <c r="Y53" s="10">
        <v>89.423076923076891</v>
      </c>
      <c r="Z53" s="13">
        <f t="shared" si="5"/>
        <v>88.253205128205096</v>
      </c>
      <c r="AA53" s="19"/>
      <c r="AB53" s="10" t="s">
        <v>58</v>
      </c>
      <c r="AC53" s="10" t="s">
        <v>58</v>
      </c>
      <c r="AD53" s="10" t="s">
        <v>58</v>
      </c>
      <c r="AE53" s="10" t="s">
        <v>58</v>
      </c>
      <c r="AF53" s="10" t="s">
        <v>58</v>
      </c>
      <c r="AG53" s="19"/>
      <c r="AH53" s="18">
        <f>Z53</f>
        <v>88.253205128205096</v>
      </c>
      <c r="AI53" s="19"/>
      <c r="AJ53" s="38">
        <v>123</v>
      </c>
      <c r="AK53" s="19"/>
      <c r="AL53" s="10">
        <v>100</v>
      </c>
      <c r="AM53" s="10">
        <v>99.999999999999986</v>
      </c>
      <c r="AN53" s="10">
        <v>99.999999999999986</v>
      </c>
      <c r="AO53" s="10">
        <v>100</v>
      </c>
      <c r="AP53" s="13">
        <f t="shared" si="6"/>
        <v>100</v>
      </c>
      <c r="AQ53" s="19"/>
      <c r="AR53" s="10">
        <v>100</v>
      </c>
      <c r="AS53" s="19"/>
      <c r="AT53" s="10">
        <v>100.00000000000001</v>
      </c>
      <c r="AU53" s="10">
        <v>99.999999999999986</v>
      </c>
      <c r="AV53" s="10">
        <v>99.999999999999986</v>
      </c>
      <c r="AW53" s="10">
        <v>100</v>
      </c>
      <c r="AX53" s="18">
        <f>(AT53*0.8)+(AU53*0.1)+(AV53*0.05)+(AW53*0.05)</f>
        <v>100.00000000000001</v>
      </c>
      <c r="AY53" s="19"/>
      <c r="AZ53" s="10">
        <v>100</v>
      </c>
      <c r="BA53" s="10">
        <v>99.999999999999986</v>
      </c>
      <c r="BB53" s="10">
        <v>99.999999999999986</v>
      </c>
      <c r="BC53" s="10">
        <v>100</v>
      </c>
      <c r="BD53" s="18">
        <f>(AZ53*0.8)+(BA53*0.1)+(BB53*0.05)+(BC53*0.05)</f>
        <v>100</v>
      </c>
      <c r="BE53" s="19"/>
      <c r="BF53" s="60">
        <f>(N53*0.6)+(Z53*0.2)+(AP53*0.05)+(AR53*0.05)+(AX53*0.05)+(BD53*0.05)</f>
        <v>86.285310348661454</v>
      </c>
    </row>
    <row r="54" spans="1:58" s="2" customFormat="1" ht="18" customHeight="1" x14ac:dyDescent="0.25">
      <c r="A54" s="14">
        <v>90</v>
      </c>
      <c r="B54" s="5">
        <v>2</v>
      </c>
      <c r="C54" s="3" t="s">
        <v>44</v>
      </c>
      <c r="D54" s="14">
        <v>1</v>
      </c>
      <c r="E54" s="37"/>
      <c r="F54" s="37"/>
      <c r="G54" s="12" t="s">
        <v>102</v>
      </c>
      <c r="H54" s="12" t="s">
        <v>121</v>
      </c>
      <c r="I54" s="11"/>
      <c r="J54" s="10">
        <v>99.999999999999901</v>
      </c>
      <c r="K54" s="10">
        <v>99.999999999999972</v>
      </c>
      <c r="L54" s="10">
        <v>99.999999999999972</v>
      </c>
      <c r="M54" s="10">
        <v>99.999999999999972</v>
      </c>
      <c r="N54" s="13">
        <f t="shared" si="4"/>
        <v>99.999999999999929</v>
      </c>
      <c r="O54" s="11"/>
      <c r="P54" s="10" t="s">
        <v>58</v>
      </c>
      <c r="Q54" s="10" t="s">
        <v>58</v>
      </c>
      <c r="R54" s="10" t="s">
        <v>58</v>
      </c>
      <c r="S54" s="10" t="s">
        <v>58</v>
      </c>
      <c r="T54" s="13" t="s">
        <v>58</v>
      </c>
      <c r="U54" s="17"/>
      <c r="V54" s="10">
        <v>99.999999999999943</v>
      </c>
      <c r="W54" s="10">
        <v>99.999999999999943</v>
      </c>
      <c r="X54" s="10">
        <v>99.999999999999943</v>
      </c>
      <c r="Y54" s="10">
        <v>99.999999999999943</v>
      </c>
      <c r="Z54" s="13">
        <f t="shared" si="5"/>
        <v>99.999999999999957</v>
      </c>
      <c r="AA54" s="19"/>
      <c r="AB54" s="10" t="s">
        <v>58</v>
      </c>
      <c r="AC54" s="10" t="s">
        <v>58</v>
      </c>
      <c r="AD54" s="10" t="s">
        <v>58</v>
      </c>
      <c r="AE54" s="10" t="s">
        <v>58</v>
      </c>
      <c r="AF54" s="10" t="s">
        <v>58</v>
      </c>
      <c r="AG54" s="19"/>
      <c r="AH54" s="18">
        <f t="shared" si="18"/>
        <v>99.999999999999957</v>
      </c>
      <c r="AI54" s="19"/>
      <c r="AJ54" s="38">
        <v>123</v>
      </c>
      <c r="AK54" s="19"/>
      <c r="AL54" s="10">
        <v>99.999999999999957</v>
      </c>
      <c r="AM54" s="10">
        <v>99.999999999999986</v>
      </c>
      <c r="AN54" s="10">
        <v>99.999999999999986</v>
      </c>
      <c r="AO54" s="10">
        <v>100</v>
      </c>
      <c r="AP54" s="13">
        <f t="shared" si="6"/>
        <v>99.999999999999972</v>
      </c>
      <c r="AQ54" s="19"/>
      <c r="AR54" s="10">
        <v>100</v>
      </c>
      <c r="AS54" s="19"/>
      <c r="AT54" s="10">
        <v>100.00000000000001</v>
      </c>
      <c r="AU54" s="10">
        <v>99.999999999999986</v>
      </c>
      <c r="AV54" s="10">
        <v>99.999999999999986</v>
      </c>
      <c r="AW54" s="10">
        <v>100</v>
      </c>
      <c r="AX54" s="18">
        <f t="shared" si="22"/>
        <v>100.00000000000001</v>
      </c>
      <c r="AY54" s="19"/>
      <c r="AZ54" s="10">
        <v>99.999999999999972</v>
      </c>
      <c r="BA54" s="10">
        <v>99.999999999999986</v>
      </c>
      <c r="BB54" s="10">
        <v>99.999999999999986</v>
      </c>
      <c r="BC54" s="10">
        <v>100</v>
      </c>
      <c r="BD54" s="18">
        <f t="shared" si="23"/>
        <v>99.999999999999986</v>
      </c>
      <c r="BE54" s="19"/>
      <c r="BF54" s="60">
        <f t="shared" ref="BF54:BF56" si="26">(N54*0.6)+(Z54*0.2)+(AP54*0.05)+(AR54*0.05)+(AX54*0.05)+(BD54*0.05)</f>
        <v>99.999999999999943</v>
      </c>
    </row>
    <row r="55" spans="1:58" s="2" customFormat="1" ht="18" customHeight="1" x14ac:dyDescent="0.25">
      <c r="A55" s="14">
        <v>93</v>
      </c>
      <c r="B55" s="5">
        <v>2</v>
      </c>
      <c r="C55" s="3" t="s">
        <v>71</v>
      </c>
      <c r="D55" s="14">
        <v>1</v>
      </c>
      <c r="E55" s="37"/>
      <c r="F55" s="37"/>
      <c r="G55" s="12" t="s">
        <v>102</v>
      </c>
      <c r="H55" s="12" t="s">
        <v>105</v>
      </c>
      <c r="I55" s="11"/>
      <c r="J55" s="10">
        <v>99.999999999999929</v>
      </c>
      <c r="K55" s="10">
        <v>99.999999999999886</v>
      </c>
      <c r="L55" s="10">
        <v>99.999999999999886</v>
      </c>
      <c r="M55" s="10">
        <v>99.999999999999886</v>
      </c>
      <c r="N55" s="13">
        <f t="shared" si="4"/>
        <v>99.999999999999929</v>
      </c>
      <c r="O55" s="11"/>
      <c r="P55" s="10" t="s">
        <v>58</v>
      </c>
      <c r="Q55" s="10" t="s">
        <v>58</v>
      </c>
      <c r="R55" s="10" t="s">
        <v>58</v>
      </c>
      <c r="S55" s="10" t="s">
        <v>58</v>
      </c>
      <c r="T55" s="13" t="s">
        <v>58</v>
      </c>
      <c r="U55" s="17"/>
      <c r="V55" s="10">
        <v>99.999999999999943</v>
      </c>
      <c r="W55" s="10">
        <v>99.999999999999943</v>
      </c>
      <c r="X55" s="10">
        <v>99.999999999999943</v>
      </c>
      <c r="Y55" s="10">
        <v>99.999999999999943</v>
      </c>
      <c r="Z55" s="13">
        <f t="shared" si="5"/>
        <v>99.999999999999957</v>
      </c>
      <c r="AA55" s="19"/>
      <c r="AB55" s="10" t="s">
        <v>58</v>
      </c>
      <c r="AC55" s="10" t="s">
        <v>58</v>
      </c>
      <c r="AD55" s="10" t="s">
        <v>58</v>
      </c>
      <c r="AE55" s="10" t="s">
        <v>58</v>
      </c>
      <c r="AF55" s="10" t="s">
        <v>58</v>
      </c>
      <c r="AG55" s="19"/>
      <c r="AH55" s="18">
        <f t="shared" si="18"/>
        <v>99.999999999999957</v>
      </c>
      <c r="AI55" s="19"/>
      <c r="AJ55" s="38">
        <v>123</v>
      </c>
      <c r="AK55" s="19"/>
      <c r="AL55" s="10">
        <v>100</v>
      </c>
      <c r="AM55" s="10">
        <v>99.999999999999986</v>
      </c>
      <c r="AN55" s="10">
        <v>99.999999999999986</v>
      </c>
      <c r="AO55" s="10">
        <v>100</v>
      </c>
      <c r="AP55" s="13">
        <f t="shared" si="6"/>
        <v>100</v>
      </c>
      <c r="AQ55" s="19"/>
      <c r="AR55" s="10">
        <v>100</v>
      </c>
      <c r="AS55" s="19"/>
      <c r="AT55" s="10">
        <v>100.00000000000001</v>
      </c>
      <c r="AU55" s="10">
        <v>99.999999999999986</v>
      </c>
      <c r="AV55" s="10">
        <v>99.999999999999986</v>
      </c>
      <c r="AW55" s="10">
        <v>100</v>
      </c>
      <c r="AX55" s="18">
        <f t="shared" si="22"/>
        <v>100.00000000000001</v>
      </c>
      <c r="AY55" s="19"/>
      <c r="AZ55" s="10">
        <v>99.999999999999972</v>
      </c>
      <c r="BA55" s="10">
        <v>99.999999999999986</v>
      </c>
      <c r="BB55" s="10">
        <v>99.999999999999986</v>
      </c>
      <c r="BC55" s="10">
        <v>100</v>
      </c>
      <c r="BD55" s="18">
        <f t="shared" si="23"/>
        <v>99.999999999999986</v>
      </c>
      <c r="BE55" s="19"/>
      <c r="BF55" s="60">
        <f t="shared" si="26"/>
        <v>99.999999999999943</v>
      </c>
    </row>
    <row r="56" spans="1:58" s="2" customFormat="1" ht="18" customHeight="1" x14ac:dyDescent="0.25">
      <c r="A56" s="14">
        <v>94</v>
      </c>
      <c r="B56" s="5">
        <v>2</v>
      </c>
      <c r="C56" s="3" t="s">
        <v>53</v>
      </c>
      <c r="D56" s="14">
        <v>1</v>
      </c>
      <c r="E56" s="37"/>
      <c r="F56" s="37"/>
      <c r="G56" s="12" t="s">
        <v>102</v>
      </c>
      <c r="H56" s="12" t="s">
        <v>103</v>
      </c>
      <c r="I56" s="11"/>
      <c r="J56" s="10">
        <v>95.322365274788879</v>
      </c>
      <c r="K56" s="10">
        <v>91.509433962264183</v>
      </c>
      <c r="L56" s="10">
        <v>99.056603773584939</v>
      </c>
      <c r="M56" s="10">
        <v>96.698113207547195</v>
      </c>
      <c r="N56" s="13">
        <f t="shared" si="4"/>
        <v>95.196571465114133</v>
      </c>
      <c r="O56" s="11"/>
      <c r="P56" s="10" t="s">
        <v>58</v>
      </c>
      <c r="Q56" s="10" t="s">
        <v>58</v>
      </c>
      <c r="R56" s="10" t="s">
        <v>58</v>
      </c>
      <c r="S56" s="10" t="s">
        <v>58</v>
      </c>
      <c r="T56" s="13" t="s">
        <v>58</v>
      </c>
      <c r="U56" s="17"/>
      <c r="V56" s="10">
        <v>99.999999999999943</v>
      </c>
      <c r="W56" s="10">
        <v>99.999999999999943</v>
      </c>
      <c r="X56" s="10">
        <v>99.999999999999943</v>
      </c>
      <c r="Y56" s="10">
        <v>99.999999999999943</v>
      </c>
      <c r="Z56" s="13">
        <f t="shared" si="5"/>
        <v>99.999999999999957</v>
      </c>
      <c r="AA56" s="19"/>
      <c r="AB56" s="10" t="s">
        <v>58</v>
      </c>
      <c r="AC56" s="10" t="s">
        <v>58</v>
      </c>
      <c r="AD56" s="10" t="s">
        <v>58</v>
      </c>
      <c r="AE56" s="10" t="s">
        <v>58</v>
      </c>
      <c r="AF56" s="10" t="s">
        <v>58</v>
      </c>
      <c r="AG56" s="19"/>
      <c r="AH56" s="18">
        <f t="shared" si="18"/>
        <v>99.999999999999957</v>
      </c>
      <c r="AI56" s="19"/>
      <c r="AJ56" s="38">
        <v>123</v>
      </c>
      <c r="AK56" s="19"/>
      <c r="AL56" s="10">
        <v>100</v>
      </c>
      <c r="AM56" s="10">
        <v>99.999999999999986</v>
      </c>
      <c r="AN56" s="10">
        <v>99.999999999999986</v>
      </c>
      <c r="AO56" s="10">
        <v>100</v>
      </c>
      <c r="AP56" s="13">
        <f t="shared" si="6"/>
        <v>100</v>
      </c>
      <c r="AQ56" s="19"/>
      <c r="AR56" s="10">
        <v>100</v>
      </c>
      <c r="AS56" s="19"/>
      <c r="AT56" s="10">
        <v>86.363636363636374</v>
      </c>
      <c r="AU56" s="10">
        <v>49.999999999999993</v>
      </c>
      <c r="AV56" s="10">
        <v>99.999999999999986</v>
      </c>
      <c r="AW56" s="10">
        <v>100</v>
      </c>
      <c r="AX56" s="18">
        <f t="shared" si="22"/>
        <v>84.090909090909108</v>
      </c>
      <c r="AY56" s="19"/>
      <c r="AZ56" s="10">
        <v>99.999999999999972</v>
      </c>
      <c r="BA56" s="10">
        <v>99.999999999999986</v>
      </c>
      <c r="BB56" s="10">
        <v>99.999999999999986</v>
      </c>
      <c r="BC56" s="10">
        <v>100</v>
      </c>
      <c r="BD56" s="18">
        <f t="shared" si="23"/>
        <v>99.999999999999986</v>
      </c>
      <c r="BE56" s="19"/>
      <c r="BF56" s="60">
        <f t="shared" si="26"/>
        <v>96.322488333613919</v>
      </c>
    </row>
    <row r="57" spans="1:58" s="2" customFormat="1" ht="18" customHeight="1" x14ac:dyDescent="0.25">
      <c r="A57" s="14">
        <v>98</v>
      </c>
      <c r="B57" s="5">
        <v>3</v>
      </c>
      <c r="C57" s="3" t="s">
        <v>20</v>
      </c>
      <c r="D57" s="14">
        <v>1</v>
      </c>
      <c r="E57" s="37"/>
      <c r="F57" s="37"/>
      <c r="G57" s="12" t="s">
        <v>102</v>
      </c>
      <c r="H57" s="12" t="s">
        <v>103</v>
      </c>
      <c r="I57" s="11"/>
      <c r="J57" s="10">
        <v>98.473488101359706</v>
      </c>
      <c r="K57" s="10">
        <v>94.230769230769141</v>
      </c>
      <c r="L57" s="10">
        <v>99.358974358974251</v>
      </c>
      <c r="M57" s="10">
        <v>97.59615384615374</v>
      </c>
      <c r="N57" s="13">
        <f t="shared" si="4"/>
        <v>98.049623814421096</v>
      </c>
      <c r="O57" s="11"/>
      <c r="P57" s="10">
        <v>99.999999999999986</v>
      </c>
      <c r="Q57" s="10">
        <v>99.999999999999986</v>
      </c>
      <c r="R57" s="10">
        <v>99.999999999999986</v>
      </c>
      <c r="S57" s="10">
        <v>99.999999999999986</v>
      </c>
      <c r="T57" s="13">
        <f t="shared" ref="T57:T68" si="27">(P57*0.8)+(Q57*0.1)+(R57*0.05)+(S57*0.05)</f>
        <v>100</v>
      </c>
      <c r="U57" s="17"/>
      <c r="V57" s="10">
        <v>99.125874125874091</v>
      </c>
      <c r="W57" s="10">
        <v>98.076923076923023</v>
      </c>
      <c r="X57" s="10">
        <v>99.999999999999943</v>
      </c>
      <c r="Y57" s="10">
        <v>99.999999999999943</v>
      </c>
      <c r="Z57" s="13">
        <f t="shared" si="5"/>
        <v>99.108391608391585</v>
      </c>
      <c r="AA57" s="19"/>
      <c r="AB57" s="10" t="s">
        <v>58</v>
      </c>
      <c r="AC57" s="10" t="s">
        <v>58</v>
      </c>
      <c r="AD57" s="10" t="s">
        <v>58</v>
      </c>
      <c r="AE57" s="10" t="s">
        <v>58</v>
      </c>
      <c r="AF57" s="10" t="s">
        <v>58</v>
      </c>
      <c r="AG57" s="19"/>
      <c r="AH57" s="18">
        <f t="shared" si="18"/>
        <v>99.108391608391585</v>
      </c>
      <c r="AI57" s="19"/>
      <c r="AJ57" s="38">
        <v>124</v>
      </c>
      <c r="AK57" s="19"/>
      <c r="AL57" s="10">
        <v>99.999999999999957</v>
      </c>
      <c r="AM57" s="10">
        <v>99.999999999999986</v>
      </c>
      <c r="AN57" s="10">
        <v>99.999999999999986</v>
      </c>
      <c r="AO57" s="10">
        <v>100</v>
      </c>
      <c r="AP57" s="13">
        <f t="shared" si="6"/>
        <v>99.999999999999972</v>
      </c>
      <c r="AQ57" s="19"/>
      <c r="AR57" s="10">
        <v>100</v>
      </c>
      <c r="AS57" s="19"/>
      <c r="AT57" s="10">
        <v>100.00000000000001</v>
      </c>
      <c r="AU57" s="10">
        <v>99.999999999999986</v>
      </c>
      <c r="AV57" s="10">
        <v>99.999999999999986</v>
      </c>
      <c r="AW57" s="10">
        <v>100</v>
      </c>
      <c r="AX57" s="18">
        <f t="shared" si="22"/>
        <v>100.00000000000001</v>
      </c>
      <c r="AY57" s="19"/>
      <c r="AZ57" s="10">
        <v>99.999999999999972</v>
      </c>
      <c r="BA57" s="10">
        <v>99.999999999999986</v>
      </c>
      <c r="BB57" s="10">
        <v>99.999999999999986</v>
      </c>
      <c r="BC57" s="10">
        <v>100</v>
      </c>
      <c r="BD57" s="18">
        <f t="shared" si="23"/>
        <v>99.999999999999986</v>
      </c>
      <c r="BE57" s="19"/>
      <c r="BF57" s="60">
        <f t="shared" ref="BF57:BF68" si="28">(N57*0.6)+(T57*0.05)+(Z57*0.15)+(AP57*0.05)+(AR57*0.05)+(AX57*0.05)+(BD57*0.05)</f>
        <v>98.696033029911391</v>
      </c>
    </row>
    <row r="58" spans="1:58" s="2" customFormat="1" ht="18" customHeight="1" x14ac:dyDescent="0.25">
      <c r="A58" s="14">
        <v>99</v>
      </c>
      <c r="B58" s="5">
        <v>3</v>
      </c>
      <c r="C58" s="3" t="s">
        <v>21</v>
      </c>
      <c r="D58" s="14">
        <v>1</v>
      </c>
      <c r="E58" s="37"/>
      <c r="F58" s="37"/>
      <c r="G58" s="12" t="s">
        <v>102</v>
      </c>
      <c r="H58" s="12" t="s">
        <v>114</v>
      </c>
      <c r="I58" s="11"/>
      <c r="J58" s="10">
        <v>61.662850845640712</v>
      </c>
      <c r="K58" s="10">
        <v>66.025641025640965</v>
      </c>
      <c r="L58" s="10">
        <v>67.30769230769225</v>
      </c>
      <c r="M58" s="10">
        <v>64.903846153846104</v>
      </c>
      <c r="N58" s="13">
        <f t="shared" si="4"/>
        <v>62.543421702153587</v>
      </c>
      <c r="O58" s="11"/>
      <c r="P58" s="10">
        <v>49.999999999999993</v>
      </c>
      <c r="Q58" s="10">
        <v>49.999999999999993</v>
      </c>
      <c r="R58" s="10">
        <v>49.999999999999993</v>
      </c>
      <c r="S58" s="10">
        <v>49.999999999999993</v>
      </c>
      <c r="T58" s="13">
        <f t="shared" si="27"/>
        <v>50</v>
      </c>
      <c r="U58" s="17"/>
      <c r="V58" s="10">
        <v>45.566943740020655</v>
      </c>
      <c r="W58" s="10">
        <v>53.205128205128197</v>
      </c>
      <c r="X58" s="10">
        <v>55.769230769230766</v>
      </c>
      <c r="Y58" s="10">
        <v>51.92307692307692</v>
      </c>
      <c r="Z58" s="13">
        <f t="shared" si="5"/>
        <v>47.158683197144732</v>
      </c>
      <c r="AA58" s="19"/>
      <c r="AB58" s="10" t="s">
        <v>58</v>
      </c>
      <c r="AC58" s="10" t="s">
        <v>58</v>
      </c>
      <c r="AD58" s="10" t="s">
        <v>58</v>
      </c>
      <c r="AE58" s="10" t="s">
        <v>58</v>
      </c>
      <c r="AF58" s="10" t="s">
        <v>58</v>
      </c>
      <c r="AG58" s="19"/>
      <c r="AH58" s="18">
        <f t="shared" si="18"/>
        <v>47.158683197144732</v>
      </c>
      <c r="AI58" s="19"/>
      <c r="AJ58" s="38">
        <v>124</v>
      </c>
      <c r="AK58" s="19"/>
      <c r="AL58" s="10">
        <v>0</v>
      </c>
      <c r="AM58" s="10">
        <v>0</v>
      </c>
      <c r="AN58" s="10">
        <v>0</v>
      </c>
      <c r="AO58" s="10">
        <v>0</v>
      </c>
      <c r="AP58" s="13">
        <f t="shared" si="6"/>
        <v>0</v>
      </c>
      <c r="AQ58" s="19"/>
      <c r="AR58" s="10">
        <v>100</v>
      </c>
      <c r="AS58" s="19"/>
      <c r="AT58" s="10">
        <v>100.00000000000001</v>
      </c>
      <c r="AU58" s="10">
        <v>99.999999999999986</v>
      </c>
      <c r="AV58" s="10">
        <v>99.999999999999986</v>
      </c>
      <c r="AW58" s="10">
        <v>100</v>
      </c>
      <c r="AX58" s="18">
        <f t="shared" si="22"/>
        <v>100.00000000000001</v>
      </c>
      <c r="AY58" s="19"/>
      <c r="AZ58" s="10">
        <v>85.714285714285694</v>
      </c>
      <c r="BA58" s="10">
        <v>99.999999999999986</v>
      </c>
      <c r="BB58" s="10">
        <v>99.999999999999986</v>
      </c>
      <c r="BC58" s="10">
        <v>100</v>
      </c>
      <c r="BD58" s="18">
        <f t="shared" si="23"/>
        <v>88.571428571428555</v>
      </c>
      <c r="BE58" s="19"/>
      <c r="BF58" s="60">
        <f t="shared" si="28"/>
        <v>61.528426929435291</v>
      </c>
    </row>
    <row r="59" spans="1:58" s="2" customFormat="1" ht="18" customHeight="1" x14ac:dyDescent="0.25">
      <c r="A59" s="14">
        <v>100</v>
      </c>
      <c r="B59" s="5">
        <v>3</v>
      </c>
      <c r="C59" s="3" t="s">
        <v>22</v>
      </c>
      <c r="D59" s="14">
        <v>1</v>
      </c>
      <c r="E59" s="37"/>
      <c r="F59" s="37"/>
      <c r="G59" s="12" t="s">
        <v>102</v>
      </c>
      <c r="H59" s="12" t="s">
        <v>114</v>
      </c>
      <c r="I59" s="11"/>
      <c r="J59" s="10">
        <v>95.58604412390747</v>
      </c>
      <c r="K59" s="10">
        <v>93.827160493827122</v>
      </c>
      <c r="L59" s="10">
        <v>97.2222222222222</v>
      </c>
      <c r="M59" s="10">
        <v>97.2222222222222</v>
      </c>
      <c r="N59" s="13">
        <f t="shared" si="4"/>
        <v>95.573773570730921</v>
      </c>
      <c r="O59" s="11"/>
      <c r="P59" s="10">
        <v>99.717514124293771</v>
      </c>
      <c r="Q59" s="10">
        <v>99.999999999999986</v>
      </c>
      <c r="R59" s="10">
        <v>99.999999999999986</v>
      </c>
      <c r="S59" s="10">
        <v>99.999999999999986</v>
      </c>
      <c r="T59" s="13">
        <f t="shared" si="27"/>
        <v>99.774011299435017</v>
      </c>
      <c r="U59" s="17"/>
      <c r="V59" s="10">
        <v>97.226425733510723</v>
      </c>
      <c r="W59" s="10">
        <v>97.435897435897388</v>
      </c>
      <c r="X59" s="10">
        <v>99.999999999999943</v>
      </c>
      <c r="Y59" s="10">
        <v>99.999999999999943</v>
      </c>
      <c r="Z59" s="13">
        <f t="shared" si="5"/>
        <v>97.524730330398327</v>
      </c>
      <c r="AA59" s="19"/>
      <c r="AB59" s="10" t="s">
        <v>58</v>
      </c>
      <c r="AC59" s="10" t="s">
        <v>58</v>
      </c>
      <c r="AD59" s="10" t="s">
        <v>58</v>
      </c>
      <c r="AE59" s="10" t="s">
        <v>58</v>
      </c>
      <c r="AF59" s="10" t="s">
        <v>58</v>
      </c>
      <c r="AG59" s="19"/>
      <c r="AH59" s="18">
        <f t="shared" si="18"/>
        <v>97.524730330398327</v>
      </c>
      <c r="AI59" s="19"/>
      <c r="AJ59" s="38">
        <v>124</v>
      </c>
      <c r="AK59" s="19"/>
      <c r="AL59" s="10">
        <v>99.999999999999957</v>
      </c>
      <c r="AM59" s="10">
        <v>99.999999999999986</v>
      </c>
      <c r="AN59" s="10">
        <v>99.999999999999986</v>
      </c>
      <c r="AO59" s="10">
        <v>100</v>
      </c>
      <c r="AP59" s="13">
        <f t="shared" si="6"/>
        <v>99.999999999999972</v>
      </c>
      <c r="AQ59" s="19"/>
      <c r="AR59" s="10">
        <v>100</v>
      </c>
      <c r="AS59" s="19"/>
      <c r="AT59" s="10">
        <v>100.00000000000001</v>
      </c>
      <c r="AU59" s="10">
        <v>99.999999999999986</v>
      </c>
      <c r="AV59" s="10">
        <v>99.999999999999986</v>
      </c>
      <c r="AW59" s="10">
        <v>100</v>
      </c>
      <c r="AX59" s="18">
        <f t="shared" si="22"/>
        <v>100.00000000000001</v>
      </c>
      <c r="AY59" s="19"/>
      <c r="AZ59" s="10">
        <v>99.999999999999972</v>
      </c>
      <c r="BA59" s="10">
        <v>83.333333333333314</v>
      </c>
      <c r="BB59" s="10">
        <v>99.999999999999986</v>
      </c>
      <c r="BC59" s="10">
        <v>100</v>
      </c>
      <c r="BD59" s="18">
        <f t="shared" si="23"/>
        <v>98.333333333333314</v>
      </c>
      <c r="BE59" s="19"/>
      <c r="BF59" s="60">
        <f t="shared" si="28"/>
        <v>96.878340923636728</v>
      </c>
    </row>
    <row r="60" spans="1:58" s="2" customFormat="1" ht="18" customHeight="1" x14ac:dyDescent="0.25">
      <c r="A60" s="14">
        <v>101</v>
      </c>
      <c r="B60" s="5">
        <v>3</v>
      </c>
      <c r="C60" s="3" t="s">
        <v>23</v>
      </c>
      <c r="D60" s="14">
        <v>1</v>
      </c>
      <c r="E60" s="37"/>
      <c r="F60" s="37"/>
      <c r="G60" s="12" t="s">
        <v>102</v>
      </c>
      <c r="H60" s="12" t="s">
        <v>120</v>
      </c>
      <c r="I60" s="11"/>
      <c r="J60" s="10">
        <v>59.485892060076779</v>
      </c>
      <c r="K60" s="10">
        <v>53.703703703703724</v>
      </c>
      <c r="L60" s="10">
        <v>65.740740740740776</v>
      </c>
      <c r="M60" s="10">
        <v>67.592592592592624</v>
      </c>
      <c r="N60" s="13">
        <f t="shared" si="4"/>
        <v>59.625750685098474</v>
      </c>
      <c r="O60" s="11"/>
      <c r="P60" s="10">
        <v>99.999999999999986</v>
      </c>
      <c r="Q60" s="10">
        <v>99.999999999999986</v>
      </c>
      <c r="R60" s="10">
        <v>99.999999999999986</v>
      </c>
      <c r="S60" s="10">
        <v>99.999999999999986</v>
      </c>
      <c r="T60" s="13">
        <f t="shared" si="27"/>
        <v>100</v>
      </c>
      <c r="U60" s="17"/>
      <c r="V60" s="10">
        <v>36.353646353646354</v>
      </c>
      <c r="W60" s="10">
        <v>32.692307692307693</v>
      </c>
      <c r="X60" s="10">
        <v>42.307692307692299</v>
      </c>
      <c r="Y60" s="10">
        <v>50</v>
      </c>
      <c r="Z60" s="13">
        <f t="shared" si="5"/>
        <v>36.967532467532465</v>
      </c>
      <c r="AA60" s="19"/>
      <c r="AB60" s="10" t="s">
        <v>58</v>
      </c>
      <c r="AC60" s="10" t="s">
        <v>58</v>
      </c>
      <c r="AD60" s="10" t="s">
        <v>58</v>
      </c>
      <c r="AE60" s="10" t="s">
        <v>58</v>
      </c>
      <c r="AF60" s="10" t="s">
        <v>58</v>
      </c>
      <c r="AG60" s="19"/>
      <c r="AH60" s="18">
        <f t="shared" si="18"/>
        <v>36.967532467532465</v>
      </c>
      <c r="AI60" s="19"/>
      <c r="AJ60" s="38">
        <v>124</v>
      </c>
      <c r="AK60" s="19"/>
      <c r="AL60" s="10">
        <v>99.999999999999957</v>
      </c>
      <c r="AM60" s="10">
        <v>99.999999999999986</v>
      </c>
      <c r="AN60" s="10">
        <v>99.999999999999986</v>
      </c>
      <c r="AO60" s="10">
        <v>100</v>
      </c>
      <c r="AP60" s="13">
        <f t="shared" si="6"/>
        <v>99.999999999999972</v>
      </c>
      <c r="AQ60" s="19"/>
      <c r="AR60" s="18">
        <v>100</v>
      </c>
      <c r="AS60" s="19"/>
      <c r="AT60" s="10">
        <v>100.00000000000001</v>
      </c>
      <c r="AU60" s="10">
        <v>99.999999999999986</v>
      </c>
      <c r="AV60" s="10">
        <v>99.999999999999986</v>
      </c>
      <c r="AW60" s="10">
        <v>100</v>
      </c>
      <c r="AX60" s="18">
        <f t="shared" si="22"/>
        <v>100.00000000000001</v>
      </c>
      <c r="AY60" s="19"/>
      <c r="AZ60" s="10">
        <v>85.714285714285694</v>
      </c>
      <c r="BA60" s="10">
        <v>49.999999999999993</v>
      </c>
      <c r="BB60" s="10">
        <v>99.999999999999986</v>
      </c>
      <c r="BC60" s="10">
        <v>100</v>
      </c>
      <c r="BD60" s="18">
        <f t="shared" si="23"/>
        <v>83.571428571428555</v>
      </c>
      <c r="BE60" s="19"/>
      <c r="BF60" s="60">
        <f t="shared" si="28"/>
        <v>65.499151709760383</v>
      </c>
    </row>
    <row r="61" spans="1:58" s="2" customFormat="1" ht="18" customHeight="1" x14ac:dyDescent="0.25">
      <c r="A61" s="14">
        <v>103</v>
      </c>
      <c r="B61" s="5">
        <v>3</v>
      </c>
      <c r="C61" s="3" t="s">
        <v>24</v>
      </c>
      <c r="D61" s="14">
        <v>1</v>
      </c>
      <c r="E61" s="37"/>
      <c r="F61" s="37"/>
      <c r="G61" s="12" t="s">
        <v>102</v>
      </c>
      <c r="H61" s="12" t="s">
        <v>111</v>
      </c>
      <c r="I61" s="11"/>
      <c r="J61" s="10">
        <v>97.023083307396973</v>
      </c>
      <c r="K61" s="10">
        <v>97.839506172839492</v>
      </c>
      <c r="L61" s="10">
        <v>99.074074074074048</v>
      </c>
      <c r="M61" s="10">
        <v>94.444444444444429</v>
      </c>
      <c r="N61" s="13">
        <f t="shared" si="4"/>
        <v>97.078343189127452</v>
      </c>
      <c r="O61" s="11"/>
      <c r="P61" s="10">
        <v>99.999999999999986</v>
      </c>
      <c r="Q61" s="10">
        <v>99.999999999999986</v>
      </c>
      <c r="R61" s="10">
        <v>99.999999999999986</v>
      </c>
      <c r="S61" s="10">
        <v>99.999999999999986</v>
      </c>
      <c r="T61" s="13">
        <f t="shared" si="27"/>
        <v>100</v>
      </c>
      <c r="U61" s="17"/>
      <c r="V61" s="10">
        <v>90.75475806245035</v>
      </c>
      <c r="W61" s="10">
        <v>95.512820512820454</v>
      </c>
      <c r="X61" s="10">
        <v>96.153846153846104</v>
      </c>
      <c r="Y61" s="10">
        <v>87.499999999999972</v>
      </c>
      <c r="Z61" s="13">
        <f t="shared" si="5"/>
        <v>91.337780808934639</v>
      </c>
      <c r="AA61" s="19"/>
      <c r="AB61" s="10" t="s">
        <v>58</v>
      </c>
      <c r="AC61" s="10" t="s">
        <v>58</v>
      </c>
      <c r="AD61" s="10" t="s">
        <v>58</v>
      </c>
      <c r="AE61" s="10" t="s">
        <v>58</v>
      </c>
      <c r="AF61" s="10" t="s">
        <v>58</v>
      </c>
      <c r="AG61" s="19"/>
      <c r="AH61" s="18">
        <f t="shared" si="18"/>
        <v>91.337780808934639</v>
      </c>
      <c r="AI61" s="19"/>
      <c r="AJ61" s="38">
        <v>124</v>
      </c>
      <c r="AK61" s="19"/>
      <c r="AL61" s="10">
        <v>99.999999999999957</v>
      </c>
      <c r="AM61" s="10">
        <v>99.999999999999986</v>
      </c>
      <c r="AN61" s="10">
        <v>99.999999999999986</v>
      </c>
      <c r="AO61" s="10">
        <v>100</v>
      </c>
      <c r="AP61" s="13">
        <f t="shared" si="6"/>
        <v>99.999999999999972</v>
      </c>
      <c r="AQ61" s="19"/>
      <c r="AR61" s="10">
        <v>100</v>
      </c>
      <c r="AS61" s="19"/>
      <c r="AT61" s="10">
        <v>100.00000000000001</v>
      </c>
      <c r="AU61" s="10">
        <v>99.999999999999986</v>
      </c>
      <c r="AV61" s="10">
        <v>99.999999999999986</v>
      </c>
      <c r="AW61" s="10">
        <v>100</v>
      </c>
      <c r="AX61" s="18">
        <f t="shared" si="22"/>
        <v>100.00000000000001</v>
      </c>
      <c r="AY61" s="19"/>
      <c r="AZ61" s="10">
        <v>99.999999999999972</v>
      </c>
      <c r="BA61" s="10">
        <v>99.999999999999986</v>
      </c>
      <c r="BB61" s="10">
        <v>99.999999999999986</v>
      </c>
      <c r="BC61" s="10">
        <v>100</v>
      </c>
      <c r="BD61" s="18">
        <f t="shared" si="23"/>
        <v>99.999999999999986</v>
      </c>
      <c r="BE61" s="19"/>
      <c r="BF61" s="60">
        <f t="shared" si="28"/>
        <v>96.94767303481666</v>
      </c>
    </row>
    <row r="62" spans="1:58" s="2" customFormat="1" ht="18" customHeight="1" x14ac:dyDescent="0.25">
      <c r="A62" s="14">
        <v>106</v>
      </c>
      <c r="B62" s="5">
        <v>3</v>
      </c>
      <c r="C62" s="3" t="s">
        <v>25</v>
      </c>
      <c r="D62" s="14">
        <v>1</v>
      </c>
      <c r="E62" s="37"/>
      <c r="F62" s="37"/>
      <c r="G62" s="12" t="s">
        <v>102</v>
      </c>
      <c r="H62" s="12" t="s">
        <v>104</v>
      </c>
      <c r="I62" s="11"/>
      <c r="J62" s="10">
        <v>84.738781836954288</v>
      </c>
      <c r="K62" s="10">
        <v>88.461538461538382</v>
      </c>
      <c r="L62" s="10">
        <v>98.076923076922967</v>
      </c>
      <c r="M62" s="10">
        <v>96.153846153846061</v>
      </c>
      <c r="N62" s="13">
        <f t="shared" si="4"/>
        <v>86.348717777255729</v>
      </c>
      <c r="O62" s="11"/>
      <c r="P62" s="10">
        <v>48.484848484848477</v>
      </c>
      <c r="Q62" s="10">
        <v>49.999999999999993</v>
      </c>
      <c r="R62" s="10">
        <v>83.333333333333314</v>
      </c>
      <c r="S62" s="10">
        <v>99.999999999999986</v>
      </c>
      <c r="T62" s="13">
        <f t="shared" si="27"/>
        <v>52.954545454545446</v>
      </c>
      <c r="U62" s="17"/>
      <c r="V62" s="10">
        <v>83.275058275058257</v>
      </c>
      <c r="W62" s="10">
        <v>84.615384615384585</v>
      </c>
      <c r="X62" s="10">
        <v>96.153846153846104</v>
      </c>
      <c r="Y62" s="10">
        <v>94.230769230769184</v>
      </c>
      <c r="Z62" s="13">
        <f t="shared" si="5"/>
        <v>84.60081585081582</v>
      </c>
      <c r="AA62" s="19"/>
      <c r="AB62" s="10" t="s">
        <v>58</v>
      </c>
      <c r="AC62" s="10" t="s">
        <v>58</v>
      </c>
      <c r="AD62" s="10" t="s">
        <v>58</v>
      </c>
      <c r="AE62" s="10" t="s">
        <v>58</v>
      </c>
      <c r="AF62" s="10" t="s">
        <v>58</v>
      </c>
      <c r="AG62" s="19"/>
      <c r="AH62" s="18">
        <f t="shared" si="18"/>
        <v>84.60081585081582</v>
      </c>
      <c r="AI62" s="19"/>
      <c r="AJ62" s="38">
        <v>124</v>
      </c>
      <c r="AK62" s="19"/>
      <c r="AL62" s="10">
        <v>49.999999999999979</v>
      </c>
      <c r="AM62" s="10">
        <v>49.999999999999993</v>
      </c>
      <c r="AN62" s="10">
        <v>99.999999999999986</v>
      </c>
      <c r="AO62" s="10">
        <v>100</v>
      </c>
      <c r="AP62" s="13">
        <f t="shared" si="6"/>
        <v>54.999999999999986</v>
      </c>
      <c r="AQ62" s="19"/>
      <c r="AR62" s="10">
        <v>75</v>
      </c>
      <c r="AS62" s="19"/>
      <c r="AT62" s="10">
        <v>100.00000000000001</v>
      </c>
      <c r="AU62" s="10">
        <v>99.999999999999986</v>
      </c>
      <c r="AV62" s="10">
        <v>99.999999999999986</v>
      </c>
      <c r="AW62" s="10">
        <v>100</v>
      </c>
      <c r="AX62" s="18">
        <f t="shared" si="22"/>
        <v>100.00000000000001</v>
      </c>
      <c r="AY62" s="19"/>
      <c r="AZ62" s="10">
        <v>49.999999999999986</v>
      </c>
      <c r="BA62" s="10">
        <v>49.999999999999993</v>
      </c>
      <c r="BB62" s="10">
        <v>99.999999999999986</v>
      </c>
      <c r="BC62" s="10">
        <v>100</v>
      </c>
      <c r="BD62" s="18">
        <f t="shared" si="23"/>
        <v>54.999999999999993</v>
      </c>
      <c r="BE62" s="19"/>
      <c r="BF62" s="60">
        <f t="shared" si="28"/>
        <v>81.397080316703082</v>
      </c>
    </row>
    <row r="63" spans="1:58" s="2" customFormat="1" ht="18" customHeight="1" x14ac:dyDescent="0.25">
      <c r="A63" s="14">
        <v>107</v>
      </c>
      <c r="B63" s="5">
        <v>3</v>
      </c>
      <c r="C63" s="3" t="s">
        <v>26</v>
      </c>
      <c r="D63" s="14">
        <v>1</v>
      </c>
      <c r="E63" s="37"/>
      <c r="F63" s="37"/>
      <c r="G63" s="12" t="s">
        <v>102</v>
      </c>
      <c r="H63" s="12" t="s">
        <v>105</v>
      </c>
      <c r="I63" s="11"/>
      <c r="J63" s="10">
        <v>100.00000000000004</v>
      </c>
      <c r="K63" s="10">
        <v>100.00000000000003</v>
      </c>
      <c r="L63" s="10">
        <v>100.00000000000003</v>
      </c>
      <c r="M63" s="10">
        <v>100.00000000000003</v>
      </c>
      <c r="N63" s="13">
        <f t="shared" si="4"/>
        <v>100.00000000000004</v>
      </c>
      <c r="O63" s="11"/>
      <c r="P63" s="10">
        <v>100.00000000000001</v>
      </c>
      <c r="Q63" s="10">
        <v>99.999999999999986</v>
      </c>
      <c r="R63" s="10">
        <v>99.999999999999986</v>
      </c>
      <c r="S63" s="10">
        <v>99.999999999999986</v>
      </c>
      <c r="T63" s="13">
        <f t="shared" si="27"/>
        <v>100.00000000000001</v>
      </c>
      <c r="U63" s="17"/>
      <c r="V63" s="10">
        <v>99.999999999999957</v>
      </c>
      <c r="W63" s="10">
        <v>99.999999999999943</v>
      </c>
      <c r="X63" s="10">
        <v>99.999999999999943</v>
      </c>
      <c r="Y63" s="10">
        <v>99.999999999999943</v>
      </c>
      <c r="Z63" s="13">
        <f t="shared" si="5"/>
        <v>99.999999999999972</v>
      </c>
      <c r="AA63" s="19"/>
      <c r="AB63" s="10" t="s">
        <v>58</v>
      </c>
      <c r="AC63" s="10" t="s">
        <v>58</v>
      </c>
      <c r="AD63" s="10" t="s">
        <v>58</v>
      </c>
      <c r="AE63" s="10" t="s">
        <v>58</v>
      </c>
      <c r="AF63" s="10" t="s">
        <v>58</v>
      </c>
      <c r="AG63" s="19"/>
      <c r="AH63" s="18">
        <f t="shared" si="18"/>
        <v>99.999999999999972</v>
      </c>
      <c r="AI63" s="19"/>
      <c r="AJ63" s="38">
        <v>124</v>
      </c>
      <c r="AK63" s="19"/>
      <c r="AL63" s="10">
        <v>99.999999999999957</v>
      </c>
      <c r="AM63" s="10">
        <v>99.999999999999986</v>
      </c>
      <c r="AN63" s="10">
        <v>99.999999999999986</v>
      </c>
      <c r="AO63" s="10">
        <v>100</v>
      </c>
      <c r="AP63" s="13">
        <f t="shared" si="6"/>
        <v>99.999999999999972</v>
      </c>
      <c r="AQ63" s="19"/>
      <c r="AR63" s="10">
        <v>100</v>
      </c>
      <c r="AS63" s="19"/>
      <c r="AT63" s="10">
        <v>100.00000000000001</v>
      </c>
      <c r="AU63" s="10">
        <v>99.999999999999986</v>
      </c>
      <c r="AV63" s="10">
        <v>99.999999999999986</v>
      </c>
      <c r="AW63" s="10">
        <v>100</v>
      </c>
      <c r="AX63" s="18">
        <f t="shared" si="22"/>
        <v>100.00000000000001</v>
      </c>
      <c r="AY63" s="19"/>
      <c r="AZ63" s="10">
        <v>99.999999999999972</v>
      </c>
      <c r="BA63" s="10">
        <v>99.999999999999986</v>
      </c>
      <c r="BB63" s="10">
        <v>99.999999999999986</v>
      </c>
      <c r="BC63" s="10">
        <v>100</v>
      </c>
      <c r="BD63" s="18">
        <f t="shared" si="23"/>
        <v>99.999999999999986</v>
      </c>
      <c r="BE63" s="19"/>
      <c r="BF63" s="60">
        <f t="shared" si="28"/>
        <v>100.00000000000003</v>
      </c>
    </row>
    <row r="64" spans="1:58" s="2" customFormat="1" ht="18" customHeight="1" x14ac:dyDescent="0.25">
      <c r="A64" s="14">
        <v>108</v>
      </c>
      <c r="B64" s="5">
        <v>3</v>
      </c>
      <c r="C64" s="3" t="s">
        <v>27</v>
      </c>
      <c r="D64" s="14">
        <v>1</v>
      </c>
      <c r="E64" s="37"/>
      <c r="F64" s="37"/>
      <c r="G64" s="12" t="s">
        <v>102</v>
      </c>
      <c r="H64" s="12" t="s">
        <v>110</v>
      </c>
      <c r="I64" s="11"/>
      <c r="J64" s="10">
        <v>99.999999999999915</v>
      </c>
      <c r="K64" s="10">
        <v>99.999999999999972</v>
      </c>
      <c r="L64" s="10">
        <v>99.999999999999972</v>
      </c>
      <c r="M64" s="10">
        <v>99.999999999999972</v>
      </c>
      <c r="N64" s="13">
        <f t="shared" si="4"/>
        <v>99.999999999999943</v>
      </c>
      <c r="O64" s="11"/>
      <c r="P64" s="10">
        <v>99.999999999999986</v>
      </c>
      <c r="Q64" s="10">
        <v>99.999999999999986</v>
      </c>
      <c r="R64" s="10">
        <v>99.999999999999986</v>
      </c>
      <c r="S64" s="10">
        <v>99.999999999999986</v>
      </c>
      <c r="T64" s="13">
        <f t="shared" si="27"/>
        <v>100</v>
      </c>
      <c r="U64" s="17"/>
      <c r="V64" s="10">
        <v>99.999999999999957</v>
      </c>
      <c r="W64" s="10">
        <v>99.999999999999943</v>
      </c>
      <c r="X64" s="10">
        <v>99.999999999999943</v>
      </c>
      <c r="Y64" s="10">
        <v>99.999999999999943</v>
      </c>
      <c r="Z64" s="13">
        <f t="shared" si="5"/>
        <v>99.999999999999972</v>
      </c>
      <c r="AA64" s="19"/>
      <c r="AB64" s="10" t="s">
        <v>58</v>
      </c>
      <c r="AC64" s="10" t="s">
        <v>58</v>
      </c>
      <c r="AD64" s="10" t="s">
        <v>58</v>
      </c>
      <c r="AE64" s="10" t="s">
        <v>58</v>
      </c>
      <c r="AF64" s="10" t="s">
        <v>58</v>
      </c>
      <c r="AG64" s="19"/>
      <c r="AH64" s="18">
        <f t="shared" si="18"/>
        <v>99.999999999999972</v>
      </c>
      <c r="AI64" s="19"/>
      <c r="AJ64" s="38">
        <v>124</v>
      </c>
      <c r="AK64" s="19"/>
      <c r="AL64" s="10">
        <v>99.999999999999957</v>
      </c>
      <c r="AM64" s="10">
        <v>99.999999999999986</v>
      </c>
      <c r="AN64" s="10">
        <v>99.999999999999986</v>
      </c>
      <c r="AO64" s="10">
        <v>100</v>
      </c>
      <c r="AP64" s="13">
        <f t="shared" si="6"/>
        <v>99.999999999999972</v>
      </c>
      <c r="AQ64" s="19"/>
      <c r="AR64" s="18">
        <v>100</v>
      </c>
      <c r="AS64" s="19"/>
      <c r="AT64" s="10">
        <v>100.00000000000001</v>
      </c>
      <c r="AU64" s="10">
        <v>99.999999999999986</v>
      </c>
      <c r="AV64" s="10">
        <v>99.999999999999986</v>
      </c>
      <c r="AW64" s="10">
        <v>100</v>
      </c>
      <c r="AX64" s="18">
        <f t="shared" si="22"/>
        <v>100.00000000000001</v>
      </c>
      <c r="AY64" s="19"/>
      <c r="AZ64" s="10">
        <v>99.999999999999972</v>
      </c>
      <c r="BA64" s="10">
        <v>99.999999999999986</v>
      </c>
      <c r="BB64" s="10">
        <v>99.999999999999986</v>
      </c>
      <c r="BC64" s="10">
        <v>100</v>
      </c>
      <c r="BD64" s="18">
        <f t="shared" si="23"/>
        <v>99.999999999999986</v>
      </c>
      <c r="BE64" s="19"/>
      <c r="BF64" s="60">
        <f t="shared" si="28"/>
        <v>99.999999999999972</v>
      </c>
    </row>
    <row r="65" spans="1:58" s="2" customFormat="1" ht="18" customHeight="1" x14ac:dyDescent="0.25">
      <c r="A65" s="14">
        <v>110</v>
      </c>
      <c r="B65" s="5">
        <v>3</v>
      </c>
      <c r="C65" s="3" t="s">
        <v>28</v>
      </c>
      <c r="D65" s="14">
        <v>1</v>
      </c>
      <c r="E65" s="37"/>
      <c r="F65" s="37"/>
      <c r="G65" s="12" t="s">
        <v>102</v>
      </c>
      <c r="H65" s="12" t="s">
        <v>121</v>
      </c>
      <c r="I65" s="11"/>
      <c r="J65" s="10">
        <v>94.672887612797425</v>
      </c>
      <c r="K65" s="10">
        <v>94.33962264150945</v>
      </c>
      <c r="L65" s="10">
        <v>97.169811320754732</v>
      </c>
      <c r="M65" s="10">
        <v>97.169811320754732</v>
      </c>
      <c r="N65" s="13">
        <f t="shared" si="4"/>
        <v>94.889253486464384</v>
      </c>
      <c r="O65" s="11"/>
      <c r="P65" s="10">
        <v>99.999999999999986</v>
      </c>
      <c r="Q65" s="10">
        <v>99.999999999999986</v>
      </c>
      <c r="R65" s="10">
        <v>99.999999999999986</v>
      </c>
      <c r="S65" s="10">
        <v>99.999999999999986</v>
      </c>
      <c r="T65" s="13">
        <f t="shared" si="27"/>
        <v>100</v>
      </c>
      <c r="U65" s="17"/>
      <c r="V65" s="10">
        <v>91.436688311688286</v>
      </c>
      <c r="W65" s="10">
        <v>88.461538461538424</v>
      </c>
      <c r="X65" s="10">
        <v>94.230769230769184</v>
      </c>
      <c r="Y65" s="10">
        <v>93.269230769230717</v>
      </c>
      <c r="Z65" s="13">
        <f t="shared" si="5"/>
        <v>91.370504495504463</v>
      </c>
      <c r="AA65" s="19"/>
      <c r="AB65" s="10" t="s">
        <v>58</v>
      </c>
      <c r="AC65" s="10" t="s">
        <v>58</v>
      </c>
      <c r="AD65" s="10" t="s">
        <v>58</v>
      </c>
      <c r="AE65" s="10" t="s">
        <v>58</v>
      </c>
      <c r="AF65" s="10" t="s">
        <v>58</v>
      </c>
      <c r="AG65" s="19"/>
      <c r="AH65" s="18">
        <f t="shared" si="18"/>
        <v>91.370504495504463</v>
      </c>
      <c r="AI65" s="19"/>
      <c r="AJ65" s="38">
        <v>124</v>
      </c>
      <c r="AK65" s="19"/>
      <c r="AL65" s="10">
        <v>99.999999999999957</v>
      </c>
      <c r="AM65" s="10">
        <v>99.999999999999986</v>
      </c>
      <c r="AN65" s="10">
        <v>99.999999999999986</v>
      </c>
      <c r="AO65" s="10">
        <v>100</v>
      </c>
      <c r="AP65" s="13">
        <f t="shared" si="6"/>
        <v>99.999999999999972</v>
      </c>
      <c r="AQ65" s="19"/>
      <c r="AR65" s="18">
        <v>100</v>
      </c>
      <c r="AS65" s="19"/>
      <c r="AT65" s="10">
        <v>100.00000000000001</v>
      </c>
      <c r="AU65" s="10">
        <v>99.999999999999986</v>
      </c>
      <c r="AV65" s="10">
        <v>99.999999999999986</v>
      </c>
      <c r="AW65" s="10">
        <v>100</v>
      </c>
      <c r="AX65" s="18">
        <f t="shared" si="22"/>
        <v>100.00000000000001</v>
      </c>
      <c r="AY65" s="19"/>
      <c r="AZ65" s="10">
        <v>99.999999999999972</v>
      </c>
      <c r="BA65" s="10">
        <v>99.999999999999986</v>
      </c>
      <c r="BB65" s="10">
        <v>99.999999999999986</v>
      </c>
      <c r="BC65" s="10">
        <v>100</v>
      </c>
      <c r="BD65" s="18">
        <f t="shared" si="23"/>
        <v>99.999999999999986</v>
      </c>
      <c r="BE65" s="19"/>
      <c r="BF65" s="60">
        <f t="shared" si="28"/>
        <v>95.639127766204297</v>
      </c>
    </row>
    <row r="66" spans="1:58" s="2" customFormat="1" ht="18" customHeight="1" x14ac:dyDescent="0.25">
      <c r="A66" s="14">
        <v>111</v>
      </c>
      <c r="B66" s="5">
        <v>3</v>
      </c>
      <c r="C66" s="3" t="s">
        <v>29</v>
      </c>
      <c r="D66" s="14">
        <v>1</v>
      </c>
      <c r="E66" s="37"/>
      <c r="F66" s="37"/>
      <c r="G66" s="12" t="s">
        <v>102</v>
      </c>
      <c r="H66" s="12" t="s">
        <v>111</v>
      </c>
      <c r="I66" s="11"/>
      <c r="J66" s="10">
        <v>97.871610449735385</v>
      </c>
      <c r="K66" s="10">
        <v>99.999999999999972</v>
      </c>
      <c r="L66" s="10">
        <v>98.765432098765416</v>
      </c>
      <c r="M66" s="10">
        <v>95.8333333333333</v>
      </c>
      <c r="N66" s="13">
        <f t="shared" si="4"/>
        <v>98.027226631393248</v>
      </c>
      <c r="O66" s="11"/>
      <c r="P66" s="10">
        <v>99.999999999999986</v>
      </c>
      <c r="Q66" s="10">
        <v>99.999999999999986</v>
      </c>
      <c r="R66" s="10">
        <v>99.999999999999986</v>
      </c>
      <c r="S66" s="10">
        <v>99.999999999999986</v>
      </c>
      <c r="T66" s="13">
        <f t="shared" si="27"/>
        <v>100</v>
      </c>
      <c r="U66" s="17"/>
      <c r="V66" s="10">
        <v>93.488529014844787</v>
      </c>
      <c r="W66" s="10">
        <v>94.230769230769184</v>
      </c>
      <c r="X66" s="10">
        <v>94.230769230769184</v>
      </c>
      <c r="Y66" s="10">
        <v>92.307692307692264</v>
      </c>
      <c r="Z66" s="13">
        <f t="shared" si="5"/>
        <v>93.540823211875818</v>
      </c>
      <c r="AA66" s="19"/>
      <c r="AB66" s="10" t="s">
        <v>58</v>
      </c>
      <c r="AC66" s="10" t="s">
        <v>58</v>
      </c>
      <c r="AD66" s="10" t="s">
        <v>58</v>
      </c>
      <c r="AE66" s="10" t="s">
        <v>58</v>
      </c>
      <c r="AF66" s="10" t="s">
        <v>58</v>
      </c>
      <c r="AG66" s="19"/>
      <c r="AH66" s="18">
        <f t="shared" si="18"/>
        <v>93.540823211875818</v>
      </c>
      <c r="AI66" s="19"/>
      <c r="AJ66" s="38">
        <v>124</v>
      </c>
      <c r="AK66" s="19"/>
      <c r="AL66" s="10">
        <v>99.999999999999957</v>
      </c>
      <c r="AM66" s="10">
        <v>99.999999999999986</v>
      </c>
      <c r="AN66" s="10">
        <v>99.999999999999986</v>
      </c>
      <c r="AO66" s="10">
        <v>100</v>
      </c>
      <c r="AP66" s="13">
        <f t="shared" si="6"/>
        <v>99.999999999999972</v>
      </c>
      <c r="AQ66" s="19"/>
      <c r="AR66" s="18">
        <v>100</v>
      </c>
      <c r="AS66" s="19"/>
      <c r="AT66" s="10">
        <v>100.00000000000001</v>
      </c>
      <c r="AU66" s="10">
        <v>99.999999999999986</v>
      </c>
      <c r="AV66" s="10">
        <v>99.999999999999986</v>
      </c>
      <c r="AW66" s="10">
        <v>100</v>
      </c>
      <c r="AX66" s="18">
        <f t="shared" si="22"/>
        <v>100.00000000000001</v>
      </c>
      <c r="AY66" s="19"/>
      <c r="AZ66" s="10">
        <v>99.999999999999972</v>
      </c>
      <c r="BA66" s="10">
        <v>99.999999999999986</v>
      </c>
      <c r="BB66" s="10">
        <v>99.999999999999986</v>
      </c>
      <c r="BC66" s="10">
        <v>100</v>
      </c>
      <c r="BD66" s="18">
        <f t="shared" si="23"/>
        <v>99.999999999999986</v>
      </c>
      <c r="BE66" s="19"/>
      <c r="BF66" s="60">
        <f t="shared" si="28"/>
        <v>97.847459460617316</v>
      </c>
    </row>
    <row r="67" spans="1:58" s="2" customFormat="1" ht="18" customHeight="1" x14ac:dyDescent="0.25">
      <c r="A67" s="14">
        <v>112</v>
      </c>
      <c r="B67" s="5">
        <v>3</v>
      </c>
      <c r="C67" s="3" t="s">
        <v>30</v>
      </c>
      <c r="D67" s="14">
        <v>1</v>
      </c>
      <c r="E67" s="37"/>
      <c r="F67" s="37"/>
      <c r="G67" s="12" t="s">
        <v>102</v>
      </c>
      <c r="H67" s="12" t="s">
        <v>114</v>
      </c>
      <c r="I67" s="11"/>
      <c r="J67" s="10">
        <v>89.483845516320955</v>
      </c>
      <c r="K67" s="10">
        <v>91.358024691357997</v>
      </c>
      <c r="L67" s="10">
        <v>91.666666666666643</v>
      </c>
      <c r="M67" s="10">
        <v>91.666666666666643</v>
      </c>
      <c r="N67" s="13">
        <f t="shared" si="4"/>
        <v>89.889545548859218</v>
      </c>
      <c r="O67" s="11"/>
      <c r="P67" s="10">
        <v>80.688238315356955</v>
      </c>
      <c r="Q67" s="10">
        <v>99.999999999999986</v>
      </c>
      <c r="R67" s="10">
        <v>99.999999999999986</v>
      </c>
      <c r="S67" s="10">
        <v>99.999999999999986</v>
      </c>
      <c r="T67" s="13">
        <f t="shared" si="27"/>
        <v>84.550590652285564</v>
      </c>
      <c r="U67" s="17"/>
      <c r="V67" s="10">
        <v>77.716081994928132</v>
      </c>
      <c r="W67" s="10">
        <v>78.846153846153825</v>
      </c>
      <c r="X67" s="10">
        <v>78.846153846153825</v>
      </c>
      <c r="Y67" s="10">
        <v>78.846153846153825</v>
      </c>
      <c r="Z67" s="13">
        <f t="shared" si="5"/>
        <v>77.942096365173285</v>
      </c>
      <c r="AA67" s="19"/>
      <c r="AB67" s="10" t="s">
        <v>58</v>
      </c>
      <c r="AC67" s="10" t="s">
        <v>58</v>
      </c>
      <c r="AD67" s="10" t="s">
        <v>58</v>
      </c>
      <c r="AE67" s="10" t="s">
        <v>58</v>
      </c>
      <c r="AF67" s="10" t="s">
        <v>58</v>
      </c>
      <c r="AG67" s="19"/>
      <c r="AH67" s="18">
        <f t="shared" si="18"/>
        <v>77.942096365173285</v>
      </c>
      <c r="AI67" s="19"/>
      <c r="AJ67" s="38">
        <v>124</v>
      </c>
      <c r="AK67" s="19"/>
      <c r="AL67" s="10">
        <v>99.999999999999957</v>
      </c>
      <c r="AM67" s="10">
        <v>99.999999999999986</v>
      </c>
      <c r="AN67" s="10">
        <v>99.999999999999986</v>
      </c>
      <c r="AO67" s="10">
        <v>100</v>
      </c>
      <c r="AP67" s="13">
        <f t="shared" si="6"/>
        <v>99.999999999999972</v>
      </c>
      <c r="AQ67" s="19"/>
      <c r="AR67" s="18">
        <v>87.5</v>
      </c>
      <c r="AS67" s="19"/>
      <c r="AT67" s="10">
        <v>100.00000000000001</v>
      </c>
      <c r="AU67" s="10">
        <v>99.999999999999986</v>
      </c>
      <c r="AV67" s="10">
        <v>99.999999999999986</v>
      </c>
      <c r="AW67" s="10">
        <v>100</v>
      </c>
      <c r="AX67" s="18">
        <f t="shared" si="22"/>
        <v>100.00000000000001</v>
      </c>
      <c r="AY67" s="19"/>
      <c r="AZ67" s="10">
        <v>99.999999999999972</v>
      </c>
      <c r="BA67" s="10">
        <v>99.999999999999986</v>
      </c>
      <c r="BB67" s="10">
        <v>99.999999999999986</v>
      </c>
      <c r="BC67" s="10">
        <v>100</v>
      </c>
      <c r="BD67" s="18">
        <f t="shared" si="23"/>
        <v>99.999999999999986</v>
      </c>
      <c r="BE67" s="19"/>
      <c r="BF67" s="60">
        <f t="shared" si="28"/>
        <v>89.227571316705806</v>
      </c>
    </row>
    <row r="68" spans="1:58" s="2" customFormat="1" ht="18" customHeight="1" x14ac:dyDescent="0.25">
      <c r="A68" s="14">
        <v>113</v>
      </c>
      <c r="B68" s="5">
        <v>3</v>
      </c>
      <c r="C68" s="3" t="s">
        <v>31</v>
      </c>
      <c r="D68" s="14">
        <v>1</v>
      </c>
      <c r="E68" s="37"/>
      <c r="F68" s="37"/>
      <c r="G68" s="12" t="s">
        <v>102</v>
      </c>
      <c r="H68" s="12" t="s">
        <v>122</v>
      </c>
      <c r="I68" s="11"/>
      <c r="J68" s="10">
        <v>64.64692687425422</v>
      </c>
      <c r="K68" s="10">
        <v>59.615384615384563</v>
      </c>
      <c r="L68" s="10">
        <v>81.730769230769155</v>
      </c>
      <c r="M68" s="10">
        <v>77.403846153846089</v>
      </c>
      <c r="N68" s="13">
        <f t="shared" si="4"/>
        <v>65.635810730172594</v>
      </c>
      <c r="O68" s="11"/>
      <c r="P68" s="10">
        <v>53.154425612052719</v>
      </c>
      <c r="Q68" s="10">
        <v>49.999999999999993</v>
      </c>
      <c r="R68" s="10">
        <v>99.999999999999986</v>
      </c>
      <c r="S68" s="10">
        <v>91.666666666666657</v>
      </c>
      <c r="T68" s="13">
        <f t="shared" si="27"/>
        <v>57.106873822975516</v>
      </c>
      <c r="U68" s="17"/>
      <c r="V68" s="10">
        <v>10.048076923076923</v>
      </c>
      <c r="W68" s="10">
        <v>11.538461538461538</v>
      </c>
      <c r="X68" s="10">
        <v>13.461538461538462</v>
      </c>
      <c r="Y68" s="10">
        <v>11.538461538461538</v>
      </c>
      <c r="Z68" s="13">
        <f t="shared" si="5"/>
        <v>10.442307692307692</v>
      </c>
      <c r="AA68" s="19"/>
      <c r="AB68" s="10" t="s">
        <v>58</v>
      </c>
      <c r="AC68" s="10" t="s">
        <v>58</v>
      </c>
      <c r="AD68" s="10" t="s">
        <v>58</v>
      </c>
      <c r="AE68" s="10" t="s">
        <v>58</v>
      </c>
      <c r="AF68" s="10" t="s">
        <v>58</v>
      </c>
      <c r="AG68" s="19"/>
      <c r="AH68" s="18">
        <f t="shared" si="18"/>
        <v>10.442307692307692</v>
      </c>
      <c r="AI68" s="19"/>
      <c r="AJ68" s="38">
        <v>124</v>
      </c>
      <c r="AK68" s="19"/>
      <c r="AL68" s="10">
        <v>49.999999999999979</v>
      </c>
      <c r="AM68" s="10">
        <v>49.999999999999993</v>
      </c>
      <c r="AN68" s="10">
        <v>99.999999999999986</v>
      </c>
      <c r="AO68" s="10">
        <v>100</v>
      </c>
      <c r="AP68" s="13">
        <f t="shared" si="6"/>
        <v>54.999999999999986</v>
      </c>
      <c r="AQ68" s="19"/>
      <c r="AR68" s="10">
        <v>87.5</v>
      </c>
      <c r="AS68" s="19"/>
      <c r="AT68" s="10">
        <v>100.00000000000001</v>
      </c>
      <c r="AU68" s="10">
        <v>99.999999999999986</v>
      </c>
      <c r="AV68" s="10">
        <v>99.999999999999986</v>
      </c>
      <c r="AW68" s="10">
        <v>100</v>
      </c>
      <c r="AX68" s="18">
        <f t="shared" si="22"/>
        <v>100.00000000000001</v>
      </c>
      <c r="AY68" s="19"/>
      <c r="AZ68" s="10">
        <v>99.999999999999972</v>
      </c>
      <c r="BA68" s="10">
        <v>99.999999999999986</v>
      </c>
      <c r="BB68" s="10">
        <v>99.999999999999986</v>
      </c>
      <c r="BC68" s="10">
        <v>100</v>
      </c>
      <c r="BD68" s="18">
        <f t="shared" si="23"/>
        <v>99.999999999999986</v>
      </c>
      <c r="BE68" s="19"/>
      <c r="BF68" s="60">
        <f t="shared" si="28"/>
        <v>60.928176283098487</v>
      </c>
    </row>
    <row r="69" spans="1:58" s="2" customFormat="1" ht="18" customHeight="1" x14ac:dyDescent="0.25">
      <c r="A69" s="14">
        <v>114</v>
      </c>
      <c r="B69" s="5">
        <v>4</v>
      </c>
      <c r="C69" s="3" t="s">
        <v>72</v>
      </c>
      <c r="D69" s="14">
        <v>1</v>
      </c>
      <c r="E69" s="37"/>
      <c r="F69" s="37"/>
      <c r="G69" s="12" t="s">
        <v>102</v>
      </c>
      <c r="H69" s="12" t="s">
        <v>121</v>
      </c>
      <c r="I69" s="11"/>
      <c r="J69" s="10">
        <v>99.999999999999901</v>
      </c>
      <c r="K69" s="10">
        <v>99.999999999999972</v>
      </c>
      <c r="L69" s="10">
        <v>99.999999999999972</v>
      </c>
      <c r="M69" s="10">
        <v>99.999999999999972</v>
      </c>
      <c r="N69" s="13">
        <f t="shared" si="4"/>
        <v>99.999999999999929</v>
      </c>
      <c r="O69" s="11"/>
      <c r="P69" s="10" t="s">
        <v>58</v>
      </c>
      <c r="Q69" s="10" t="s">
        <v>58</v>
      </c>
      <c r="R69" s="10" t="s">
        <v>58</v>
      </c>
      <c r="S69" s="10" t="s">
        <v>58</v>
      </c>
      <c r="T69" s="13" t="s">
        <v>58</v>
      </c>
      <c r="U69" s="17"/>
      <c r="V69" s="10">
        <v>99.999999999999957</v>
      </c>
      <c r="W69" s="10">
        <v>99.999999999999957</v>
      </c>
      <c r="X69" s="10">
        <v>99.999999999999957</v>
      </c>
      <c r="Y69" s="10">
        <v>99.999999999999957</v>
      </c>
      <c r="Z69" s="13">
        <f t="shared" si="5"/>
        <v>99.999999999999972</v>
      </c>
      <c r="AA69" s="19"/>
      <c r="AB69" s="10" t="s">
        <v>58</v>
      </c>
      <c r="AC69" s="10" t="s">
        <v>58</v>
      </c>
      <c r="AD69" s="10" t="s">
        <v>58</v>
      </c>
      <c r="AE69" s="10" t="s">
        <v>58</v>
      </c>
      <c r="AF69" s="10" t="s">
        <v>58</v>
      </c>
      <c r="AG69" s="19"/>
      <c r="AH69" s="18">
        <f t="shared" si="18"/>
        <v>99.999999999999972</v>
      </c>
      <c r="AI69" s="19"/>
      <c r="AJ69" s="38" t="s">
        <v>91</v>
      </c>
      <c r="AK69" s="19"/>
      <c r="AL69" s="10">
        <v>99.999999999999957</v>
      </c>
      <c r="AM69" s="10">
        <v>99.999999999999986</v>
      </c>
      <c r="AN69" s="10">
        <v>99.999999999999986</v>
      </c>
      <c r="AO69" s="10">
        <v>100</v>
      </c>
      <c r="AP69" s="13">
        <f t="shared" si="6"/>
        <v>99.999999999999972</v>
      </c>
      <c r="AQ69" s="19"/>
      <c r="AR69" s="10">
        <v>100</v>
      </c>
      <c r="AS69" s="19"/>
      <c r="AT69" s="10">
        <v>100.00000000000001</v>
      </c>
      <c r="AU69" s="10">
        <v>99.999999999999986</v>
      </c>
      <c r="AV69" s="10">
        <v>99.999999999999986</v>
      </c>
      <c r="AW69" s="10">
        <v>100</v>
      </c>
      <c r="AX69" s="18">
        <f t="shared" si="22"/>
        <v>100.00000000000001</v>
      </c>
      <c r="AY69" s="19"/>
      <c r="AZ69" s="10">
        <v>99.999999999999972</v>
      </c>
      <c r="BA69" s="10">
        <v>99.999999999999986</v>
      </c>
      <c r="BB69" s="10">
        <v>99.999999999999986</v>
      </c>
      <c r="BC69" s="10">
        <v>100</v>
      </c>
      <c r="BD69" s="18">
        <f t="shared" si="23"/>
        <v>99.999999999999986</v>
      </c>
      <c r="BE69" s="19"/>
      <c r="BF69" s="60">
        <f t="shared" ref="BF69:BF82" si="29">(N69*0.6)+(Z69*0.2)+(AP69*0.05)+(AR69*0.05)+(AX69*0.05)+(BD69*0.05)</f>
        <v>99.999999999999957</v>
      </c>
    </row>
    <row r="70" spans="1:58" s="2" customFormat="1" ht="18" customHeight="1" x14ac:dyDescent="0.25">
      <c r="A70" s="14">
        <v>115</v>
      </c>
      <c r="B70" s="5">
        <v>4</v>
      </c>
      <c r="C70" s="3" t="s">
        <v>73</v>
      </c>
      <c r="D70" s="14">
        <v>1</v>
      </c>
      <c r="E70" s="37"/>
      <c r="F70" s="37"/>
      <c r="G70" s="12" t="s">
        <v>102</v>
      </c>
      <c r="H70" s="12" t="s">
        <v>114</v>
      </c>
      <c r="I70" s="11"/>
      <c r="J70" s="10">
        <v>99.804969336219273</v>
      </c>
      <c r="K70" s="10">
        <v>99.999999999999972</v>
      </c>
      <c r="L70" s="10">
        <v>98.765432098765444</v>
      </c>
      <c r="M70" s="10">
        <v>99.074074074074048</v>
      </c>
      <c r="N70" s="13">
        <f t="shared" si="4"/>
        <v>99.735950777617404</v>
      </c>
      <c r="O70" s="11"/>
      <c r="P70" s="10" t="s">
        <v>58</v>
      </c>
      <c r="Q70" s="10" t="s">
        <v>58</v>
      </c>
      <c r="R70" s="10" t="s">
        <v>58</v>
      </c>
      <c r="S70" s="10" t="s">
        <v>58</v>
      </c>
      <c r="T70" s="13" t="s">
        <v>58</v>
      </c>
      <c r="U70" s="17"/>
      <c r="V70" s="10">
        <v>99.999999999999957</v>
      </c>
      <c r="W70" s="10">
        <v>97.058823529411725</v>
      </c>
      <c r="X70" s="10">
        <v>97.058823529411725</v>
      </c>
      <c r="Y70" s="10">
        <v>99.999999999999957</v>
      </c>
      <c r="Z70" s="13">
        <f t="shared" si="5"/>
        <v>99.55882352941174</v>
      </c>
      <c r="AA70" s="19"/>
      <c r="AB70" s="10" t="s">
        <v>58</v>
      </c>
      <c r="AC70" s="10" t="s">
        <v>58</v>
      </c>
      <c r="AD70" s="10" t="s">
        <v>58</v>
      </c>
      <c r="AE70" s="10" t="s">
        <v>58</v>
      </c>
      <c r="AF70" s="10" t="s">
        <v>58</v>
      </c>
      <c r="AG70" s="19"/>
      <c r="AH70" s="18">
        <f t="shared" si="18"/>
        <v>99.55882352941174</v>
      </c>
      <c r="AI70" s="19"/>
      <c r="AJ70" s="38" t="s">
        <v>92</v>
      </c>
      <c r="AK70" s="19"/>
      <c r="AL70" s="10">
        <v>99.999999999999957</v>
      </c>
      <c r="AM70" s="10">
        <v>99.999999999999986</v>
      </c>
      <c r="AN70" s="10">
        <v>99.999999999999986</v>
      </c>
      <c r="AO70" s="10">
        <v>100</v>
      </c>
      <c r="AP70" s="13">
        <f t="shared" si="6"/>
        <v>99.999999999999972</v>
      </c>
      <c r="AQ70" s="19"/>
      <c r="AR70" s="18">
        <v>100</v>
      </c>
      <c r="AS70" s="19"/>
      <c r="AT70" s="10">
        <v>100.00000000000001</v>
      </c>
      <c r="AU70" s="10">
        <v>99.999999999999986</v>
      </c>
      <c r="AV70" s="10">
        <v>99.999999999999986</v>
      </c>
      <c r="AW70" s="10">
        <v>100</v>
      </c>
      <c r="AX70" s="18">
        <f t="shared" si="22"/>
        <v>100.00000000000001</v>
      </c>
      <c r="AY70" s="19"/>
      <c r="AZ70" s="10">
        <v>99.999999999999972</v>
      </c>
      <c r="BA70" s="10">
        <v>99.999999999999986</v>
      </c>
      <c r="BB70" s="10">
        <v>99.999999999999986</v>
      </c>
      <c r="BC70" s="10">
        <v>100</v>
      </c>
      <c r="BD70" s="18">
        <f t="shared" si="23"/>
        <v>99.999999999999986</v>
      </c>
      <c r="BE70" s="19"/>
      <c r="BF70" s="60">
        <f t="shared" si="29"/>
        <v>99.753335172452779</v>
      </c>
    </row>
    <row r="71" spans="1:58" s="2" customFormat="1" ht="18" customHeight="1" x14ac:dyDescent="0.25">
      <c r="A71" s="14">
        <v>116</v>
      </c>
      <c r="B71" s="5">
        <v>5</v>
      </c>
      <c r="C71" s="3" t="s">
        <v>45</v>
      </c>
      <c r="D71" s="14">
        <v>1</v>
      </c>
      <c r="E71" s="37"/>
      <c r="F71" s="37"/>
      <c r="G71" s="12" t="s">
        <v>102</v>
      </c>
      <c r="H71" s="12" t="s">
        <v>111</v>
      </c>
      <c r="I71" s="11"/>
      <c r="J71" s="10">
        <v>89.439433437584526</v>
      </c>
      <c r="K71" s="10">
        <v>93.518518518518491</v>
      </c>
      <c r="L71" s="10">
        <v>95.98765432098763</v>
      </c>
      <c r="M71" s="10">
        <v>90.740740740740733</v>
      </c>
      <c r="N71" s="13">
        <f t="shared" si="4"/>
        <v>90.239818355005895</v>
      </c>
      <c r="O71" s="11"/>
      <c r="P71" s="10" t="s">
        <v>58</v>
      </c>
      <c r="Q71" s="10" t="s">
        <v>58</v>
      </c>
      <c r="R71" s="10" t="s">
        <v>58</v>
      </c>
      <c r="S71" s="10" t="s">
        <v>58</v>
      </c>
      <c r="T71" s="13" t="s">
        <v>58</v>
      </c>
      <c r="U71" s="17"/>
      <c r="V71" s="10">
        <v>91.188280858466783</v>
      </c>
      <c r="W71" s="10">
        <v>91.428571428571431</v>
      </c>
      <c r="X71" s="10">
        <v>90.476190476190482</v>
      </c>
      <c r="Y71" s="10">
        <v>90</v>
      </c>
      <c r="Z71" s="13">
        <f t="shared" si="5"/>
        <v>91.117291353440081</v>
      </c>
      <c r="AA71" s="19"/>
      <c r="AB71" s="10" t="s">
        <v>58</v>
      </c>
      <c r="AC71" s="10" t="s">
        <v>58</v>
      </c>
      <c r="AD71" s="10" t="s">
        <v>58</v>
      </c>
      <c r="AE71" s="10" t="s">
        <v>58</v>
      </c>
      <c r="AF71" s="10" t="s">
        <v>58</v>
      </c>
      <c r="AG71" s="19"/>
      <c r="AH71" s="18">
        <f t="shared" si="18"/>
        <v>91.117291353440081</v>
      </c>
      <c r="AI71" s="19"/>
      <c r="AJ71" s="38">
        <v>125</v>
      </c>
      <c r="AK71" s="19"/>
      <c r="AL71" s="10">
        <v>100</v>
      </c>
      <c r="AM71" s="10">
        <v>99.999999999999986</v>
      </c>
      <c r="AN71" s="10">
        <v>99.999999999999986</v>
      </c>
      <c r="AO71" s="10">
        <v>100</v>
      </c>
      <c r="AP71" s="13">
        <f t="shared" si="6"/>
        <v>100</v>
      </c>
      <c r="AQ71" s="19"/>
      <c r="AR71" s="10">
        <v>100</v>
      </c>
      <c r="AS71" s="19"/>
      <c r="AT71" s="10">
        <v>100.00000000000001</v>
      </c>
      <c r="AU71" s="10">
        <v>99.999999999999986</v>
      </c>
      <c r="AV71" s="10">
        <v>99.999999999999986</v>
      </c>
      <c r="AW71" s="10">
        <v>100</v>
      </c>
      <c r="AX71" s="18">
        <f t="shared" si="22"/>
        <v>100.00000000000001</v>
      </c>
      <c r="AY71" s="19"/>
      <c r="AZ71" s="10">
        <v>99.999999999999972</v>
      </c>
      <c r="BA71" s="10">
        <v>99.999999999999986</v>
      </c>
      <c r="BB71" s="10">
        <v>99.999999999999986</v>
      </c>
      <c r="BC71" s="10">
        <v>100</v>
      </c>
      <c r="BD71" s="18">
        <f t="shared" si="23"/>
        <v>99.999999999999986</v>
      </c>
      <c r="BE71" s="19"/>
      <c r="BF71" s="60">
        <f t="shared" si="29"/>
        <v>92.367349283691553</v>
      </c>
    </row>
    <row r="72" spans="1:58" s="2" customFormat="1" ht="18" customHeight="1" x14ac:dyDescent="0.25">
      <c r="A72" s="14">
        <v>119</v>
      </c>
      <c r="B72" s="5">
        <v>6</v>
      </c>
      <c r="C72" s="3" t="s">
        <v>46</v>
      </c>
      <c r="D72" s="14">
        <v>1</v>
      </c>
      <c r="E72" s="37"/>
      <c r="F72" s="37"/>
      <c r="G72" s="12" t="s">
        <v>102</v>
      </c>
      <c r="H72" s="12" t="s">
        <v>121</v>
      </c>
      <c r="I72" s="11"/>
      <c r="J72" s="10">
        <v>99.999999999999901</v>
      </c>
      <c r="K72" s="10">
        <v>99.999999999999972</v>
      </c>
      <c r="L72" s="10">
        <v>99.999999999999972</v>
      </c>
      <c r="M72" s="10">
        <v>99.999999999999972</v>
      </c>
      <c r="N72" s="13">
        <f t="shared" si="4"/>
        <v>99.999999999999929</v>
      </c>
      <c r="O72" s="11"/>
      <c r="P72" s="10" t="s">
        <v>58</v>
      </c>
      <c r="Q72" s="10" t="s">
        <v>58</v>
      </c>
      <c r="R72" s="10" t="s">
        <v>58</v>
      </c>
      <c r="S72" s="10" t="s">
        <v>58</v>
      </c>
      <c r="T72" s="13" t="s">
        <v>58</v>
      </c>
      <c r="U72" s="17"/>
      <c r="V72" s="10">
        <v>99.999999999999957</v>
      </c>
      <c r="W72" s="10">
        <v>99.999999999999957</v>
      </c>
      <c r="X72" s="10">
        <v>99.999999999999957</v>
      </c>
      <c r="Y72" s="10">
        <v>99.999999999999957</v>
      </c>
      <c r="Z72" s="13">
        <f t="shared" si="5"/>
        <v>99.999999999999972</v>
      </c>
      <c r="AA72" s="19"/>
      <c r="AB72" s="10" t="s">
        <v>58</v>
      </c>
      <c r="AC72" s="10" t="s">
        <v>58</v>
      </c>
      <c r="AD72" s="10" t="s">
        <v>58</v>
      </c>
      <c r="AE72" s="10" t="s">
        <v>58</v>
      </c>
      <c r="AF72" s="10" t="s">
        <v>58</v>
      </c>
      <c r="AG72" s="19"/>
      <c r="AH72" s="18">
        <f t="shared" si="18"/>
        <v>99.999999999999972</v>
      </c>
      <c r="AI72" s="19"/>
      <c r="AJ72" s="38">
        <v>132</v>
      </c>
      <c r="AK72" s="19"/>
      <c r="AL72" s="10">
        <v>99.999999999999957</v>
      </c>
      <c r="AM72" s="10">
        <v>99.999999999999986</v>
      </c>
      <c r="AN72" s="10">
        <v>99.999999999999986</v>
      </c>
      <c r="AO72" s="10">
        <v>100</v>
      </c>
      <c r="AP72" s="13">
        <f t="shared" si="6"/>
        <v>99.999999999999972</v>
      </c>
      <c r="AQ72" s="19"/>
      <c r="AR72" s="10">
        <v>100</v>
      </c>
      <c r="AS72" s="19"/>
      <c r="AT72" s="10">
        <v>100.00000000000001</v>
      </c>
      <c r="AU72" s="10">
        <v>99.999999999999986</v>
      </c>
      <c r="AV72" s="10">
        <v>99.999999999999986</v>
      </c>
      <c r="AW72" s="10">
        <v>100</v>
      </c>
      <c r="AX72" s="18">
        <f t="shared" si="22"/>
        <v>100.00000000000001</v>
      </c>
      <c r="AY72" s="19"/>
      <c r="AZ72" s="10">
        <v>99.999999999999972</v>
      </c>
      <c r="BA72" s="10">
        <v>99.999999999999986</v>
      </c>
      <c r="BB72" s="10">
        <v>99.999999999999986</v>
      </c>
      <c r="BC72" s="10">
        <v>100</v>
      </c>
      <c r="BD72" s="18">
        <f t="shared" si="23"/>
        <v>99.999999999999986</v>
      </c>
      <c r="BE72" s="19"/>
      <c r="BF72" s="60">
        <f t="shared" si="29"/>
        <v>99.999999999999957</v>
      </c>
    </row>
    <row r="73" spans="1:58" s="2" customFormat="1" ht="18" customHeight="1" x14ac:dyDescent="0.25">
      <c r="A73" s="14">
        <v>120</v>
      </c>
      <c r="B73" s="5">
        <v>6</v>
      </c>
      <c r="C73" s="3" t="s">
        <v>60</v>
      </c>
      <c r="D73" s="14">
        <v>1</v>
      </c>
      <c r="E73" s="37"/>
      <c r="F73" s="37"/>
      <c r="G73" s="12" t="s">
        <v>102</v>
      </c>
      <c r="H73" s="12" t="s">
        <v>109</v>
      </c>
      <c r="I73" s="11"/>
      <c r="J73" s="10">
        <v>97.398216495438675</v>
      </c>
      <c r="K73" s="10">
        <v>98.148148148148124</v>
      </c>
      <c r="L73" s="10">
        <v>99.074074074074062</v>
      </c>
      <c r="M73" s="10">
        <v>99.074074074074062</v>
      </c>
      <c r="N73" s="13">
        <f t="shared" ref="N73:N83" si="30">(J73*0.8)+(K73*0.1)+(L73*0.05)+(M73*0.05)</f>
        <v>97.640795418573177</v>
      </c>
      <c r="O73" s="11"/>
      <c r="P73" s="10" t="s">
        <v>58</v>
      </c>
      <c r="Q73" s="10" t="s">
        <v>58</v>
      </c>
      <c r="R73" s="10" t="s">
        <v>58</v>
      </c>
      <c r="S73" s="10" t="s">
        <v>58</v>
      </c>
      <c r="T73" s="13" t="s">
        <v>58</v>
      </c>
      <c r="U73" s="17"/>
      <c r="V73" s="10">
        <v>76.706626706626707</v>
      </c>
      <c r="W73" s="10">
        <v>76.92307692307692</v>
      </c>
      <c r="X73" s="10">
        <v>96.15384615384616</v>
      </c>
      <c r="Y73" s="10">
        <v>96.15384615384616</v>
      </c>
      <c r="Z73" s="13">
        <f t="shared" ref="Z73:Z83" si="31">(V73*0.8)+(W73*0.1)+(X73*0.05)+(Y73*0.05)</f>
        <v>78.67299367299367</v>
      </c>
      <c r="AA73" s="19"/>
      <c r="AB73" s="10" t="s">
        <v>58</v>
      </c>
      <c r="AC73" s="10" t="s">
        <v>58</v>
      </c>
      <c r="AD73" s="10" t="s">
        <v>58</v>
      </c>
      <c r="AE73" s="10" t="s">
        <v>58</v>
      </c>
      <c r="AF73" s="10" t="s">
        <v>58</v>
      </c>
      <c r="AG73" s="19"/>
      <c r="AH73" s="18">
        <f t="shared" si="18"/>
        <v>78.67299367299367</v>
      </c>
      <c r="AI73" s="19"/>
      <c r="AJ73" s="38">
        <v>133</v>
      </c>
      <c r="AK73" s="19"/>
      <c r="AL73" s="10">
        <v>100</v>
      </c>
      <c r="AM73" s="10">
        <v>99.999999999999986</v>
      </c>
      <c r="AN73" s="10">
        <v>99.999999999999986</v>
      </c>
      <c r="AO73" s="10">
        <v>100</v>
      </c>
      <c r="AP73" s="13">
        <f t="shared" ref="AP73:AP83" si="32">(AL73*0.8)+(AM73*0.1)+(AN73*0.05)+(AO73*0.05)</f>
        <v>100</v>
      </c>
      <c r="AQ73" s="19"/>
      <c r="AR73" s="10">
        <v>100</v>
      </c>
      <c r="AS73" s="19"/>
      <c r="AT73" s="10">
        <v>100.00000000000001</v>
      </c>
      <c r="AU73" s="10">
        <v>99.999999999999986</v>
      </c>
      <c r="AV73" s="10">
        <v>99.999999999999986</v>
      </c>
      <c r="AW73" s="10">
        <v>100</v>
      </c>
      <c r="AX73" s="18">
        <f t="shared" si="22"/>
        <v>100.00000000000001</v>
      </c>
      <c r="AY73" s="19"/>
      <c r="AZ73" s="10">
        <v>99.999999999999972</v>
      </c>
      <c r="BA73" s="10">
        <v>99.999999999999986</v>
      </c>
      <c r="BB73" s="10">
        <v>99.999999999999986</v>
      </c>
      <c r="BC73" s="10">
        <v>100</v>
      </c>
      <c r="BD73" s="18">
        <f t="shared" si="23"/>
        <v>99.999999999999986</v>
      </c>
      <c r="BE73" s="19"/>
      <c r="BF73" s="60">
        <f t="shared" si="29"/>
        <v>94.319075985742643</v>
      </c>
    </row>
    <row r="74" spans="1:58" s="2" customFormat="1" ht="18" customHeight="1" x14ac:dyDescent="0.25">
      <c r="A74" s="14">
        <v>121</v>
      </c>
      <c r="B74" s="5">
        <v>6</v>
      </c>
      <c r="C74" s="3" t="s">
        <v>116</v>
      </c>
      <c r="D74" s="14">
        <v>1</v>
      </c>
      <c r="E74" s="37"/>
      <c r="F74" s="37"/>
      <c r="G74" s="12" t="s">
        <v>102</v>
      </c>
      <c r="H74" s="12" t="s">
        <v>114</v>
      </c>
      <c r="I74" s="11"/>
      <c r="J74" s="10">
        <v>99.999999999999929</v>
      </c>
      <c r="K74" s="10">
        <v>99.999999999999972</v>
      </c>
      <c r="L74" s="10">
        <v>99.999999999999972</v>
      </c>
      <c r="M74" s="10">
        <v>99.999999999999972</v>
      </c>
      <c r="N74" s="13">
        <f t="shared" si="30"/>
        <v>99.999999999999943</v>
      </c>
      <c r="O74" s="11"/>
      <c r="P74" s="10" t="s">
        <v>58</v>
      </c>
      <c r="Q74" s="10" t="s">
        <v>58</v>
      </c>
      <c r="R74" s="10" t="s">
        <v>58</v>
      </c>
      <c r="S74" s="10" t="s">
        <v>58</v>
      </c>
      <c r="T74" s="13" t="s">
        <v>58</v>
      </c>
      <c r="U74" s="17"/>
      <c r="V74" s="10">
        <v>99.999999999999957</v>
      </c>
      <c r="W74" s="10">
        <v>99.999999999999972</v>
      </c>
      <c r="X74" s="10">
        <v>99.999999999999972</v>
      </c>
      <c r="Y74" s="10">
        <v>99.999999999999972</v>
      </c>
      <c r="Z74" s="13">
        <f t="shared" si="31"/>
        <v>99.999999999999972</v>
      </c>
      <c r="AA74" s="19"/>
      <c r="AB74" s="10" t="s">
        <v>58</v>
      </c>
      <c r="AC74" s="10" t="s">
        <v>58</v>
      </c>
      <c r="AD74" s="10" t="s">
        <v>58</v>
      </c>
      <c r="AE74" s="10" t="s">
        <v>58</v>
      </c>
      <c r="AF74" s="10" t="s">
        <v>58</v>
      </c>
      <c r="AG74" s="19"/>
      <c r="AH74" s="18">
        <f t="shared" si="18"/>
        <v>99.999999999999972</v>
      </c>
      <c r="AI74" s="19"/>
      <c r="AJ74" s="38">
        <v>128</v>
      </c>
      <c r="AK74" s="19"/>
      <c r="AL74" s="10">
        <v>100</v>
      </c>
      <c r="AM74" s="10">
        <v>99.999999999999986</v>
      </c>
      <c r="AN74" s="10">
        <v>99.999999999999986</v>
      </c>
      <c r="AO74" s="10">
        <v>100</v>
      </c>
      <c r="AP74" s="13">
        <f t="shared" si="32"/>
        <v>100</v>
      </c>
      <c r="AQ74" s="19"/>
      <c r="AR74" s="18">
        <v>100</v>
      </c>
      <c r="AS74" s="19"/>
      <c r="AT74" s="10">
        <v>100.00000000000001</v>
      </c>
      <c r="AU74" s="10">
        <v>99.999999999999986</v>
      </c>
      <c r="AV74" s="10">
        <v>99.999999999999986</v>
      </c>
      <c r="AW74" s="10">
        <v>100</v>
      </c>
      <c r="AX74" s="18">
        <f t="shared" si="22"/>
        <v>100.00000000000001</v>
      </c>
      <c r="AY74" s="19"/>
      <c r="AZ74" s="10">
        <v>100</v>
      </c>
      <c r="BA74" s="10">
        <v>99.999999999999986</v>
      </c>
      <c r="BB74" s="10">
        <v>99.999999999999986</v>
      </c>
      <c r="BC74" s="10">
        <v>100</v>
      </c>
      <c r="BD74" s="18">
        <f t="shared" si="23"/>
        <v>100</v>
      </c>
      <c r="BE74" s="19"/>
      <c r="BF74" s="60">
        <f t="shared" si="29"/>
        <v>99.999999999999957</v>
      </c>
    </row>
    <row r="75" spans="1:58" s="2" customFormat="1" ht="18" customHeight="1" x14ac:dyDescent="0.25">
      <c r="A75" s="14">
        <v>122</v>
      </c>
      <c r="B75" s="5">
        <v>6</v>
      </c>
      <c r="C75" s="3" t="s">
        <v>47</v>
      </c>
      <c r="D75" s="14">
        <v>1</v>
      </c>
      <c r="E75" s="37"/>
      <c r="F75" s="37"/>
      <c r="G75" s="12" t="s">
        <v>102</v>
      </c>
      <c r="H75" s="12" t="s">
        <v>111</v>
      </c>
      <c r="I75" s="11"/>
      <c r="J75" s="10">
        <v>99.258194976585727</v>
      </c>
      <c r="K75" s="10">
        <v>99.999999999999972</v>
      </c>
      <c r="L75" s="10">
        <v>99.999999999999972</v>
      </c>
      <c r="M75" s="10">
        <v>97.685185185185148</v>
      </c>
      <c r="N75" s="13">
        <f t="shared" si="30"/>
        <v>99.290815240527834</v>
      </c>
      <c r="O75" s="11"/>
      <c r="P75" s="10" t="s">
        <v>58</v>
      </c>
      <c r="Q75" s="10" t="s">
        <v>58</v>
      </c>
      <c r="R75" s="10" t="s">
        <v>58</v>
      </c>
      <c r="S75" s="10" t="s">
        <v>58</v>
      </c>
      <c r="T75" s="13" t="s">
        <v>58</v>
      </c>
      <c r="U75" s="17"/>
      <c r="V75" s="10">
        <v>91.781905594405586</v>
      </c>
      <c r="W75" s="10">
        <v>100</v>
      </c>
      <c r="X75" s="10">
        <v>100</v>
      </c>
      <c r="Y75" s="10">
        <v>87.5</v>
      </c>
      <c r="Z75" s="13">
        <f t="shared" si="31"/>
        <v>92.800524475524469</v>
      </c>
      <c r="AA75" s="19"/>
      <c r="AB75" s="10" t="s">
        <v>58</v>
      </c>
      <c r="AC75" s="10" t="s">
        <v>58</v>
      </c>
      <c r="AD75" s="10" t="s">
        <v>58</v>
      </c>
      <c r="AE75" s="10" t="s">
        <v>58</v>
      </c>
      <c r="AF75" s="10" t="s">
        <v>58</v>
      </c>
      <c r="AG75" s="19"/>
      <c r="AH75" s="18">
        <f t="shared" si="18"/>
        <v>92.800524475524469</v>
      </c>
      <c r="AI75" s="19"/>
      <c r="AJ75" s="38">
        <v>137</v>
      </c>
      <c r="AK75" s="19"/>
      <c r="AL75" s="10">
        <v>100</v>
      </c>
      <c r="AM75" s="10">
        <v>99.999999999999986</v>
      </c>
      <c r="AN75" s="10">
        <v>99.999999999999986</v>
      </c>
      <c r="AO75" s="10">
        <v>100</v>
      </c>
      <c r="AP75" s="13">
        <f t="shared" si="32"/>
        <v>100</v>
      </c>
      <c r="AQ75" s="19"/>
      <c r="AR75" s="10">
        <v>100</v>
      </c>
      <c r="AS75" s="19"/>
      <c r="AT75" s="10">
        <v>100.00000000000001</v>
      </c>
      <c r="AU75" s="10">
        <v>99.999999999999986</v>
      </c>
      <c r="AV75" s="10">
        <v>99.999999999999986</v>
      </c>
      <c r="AW75" s="10">
        <v>100</v>
      </c>
      <c r="AX75" s="18">
        <f t="shared" si="22"/>
        <v>100.00000000000001</v>
      </c>
      <c r="AY75" s="19"/>
      <c r="AZ75" s="10">
        <v>100</v>
      </c>
      <c r="BA75" s="10">
        <v>99.999999999999986</v>
      </c>
      <c r="BB75" s="10">
        <v>99.999999999999986</v>
      </c>
      <c r="BC75" s="10">
        <v>100</v>
      </c>
      <c r="BD75" s="18">
        <f t="shared" si="23"/>
        <v>100</v>
      </c>
      <c r="BE75" s="19"/>
      <c r="BF75" s="60">
        <f t="shared" si="29"/>
        <v>98.1345940394216</v>
      </c>
    </row>
    <row r="76" spans="1:58" s="2" customFormat="1" ht="18" customHeight="1" x14ac:dyDescent="0.25">
      <c r="A76" s="14">
        <v>123</v>
      </c>
      <c r="B76" s="5">
        <v>6</v>
      </c>
      <c r="C76" s="3" t="s">
        <v>117</v>
      </c>
      <c r="D76" s="14">
        <v>1</v>
      </c>
      <c r="E76" s="37"/>
      <c r="F76" s="37"/>
      <c r="G76" s="12" t="s">
        <v>102</v>
      </c>
      <c r="H76" s="12" t="s">
        <v>111</v>
      </c>
      <c r="I76" s="11"/>
      <c r="J76" s="10">
        <v>99.999999999999915</v>
      </c>
      <c r="K76" s="10">
        <v>99.999999999999972</v>
      </c>
      <c r="L76" s="10">
        <v>99.999999999999972</v>
      </c>
      <c r="M76" s="10">
        <v>99.999999999999972</v>
      </c>
      <c r="N76" s="13">
        <f t="shared" si="30"/>
        <v>99.999999999999943</v>
      </c>
      <c r="O76" s="11"/>
      <c r="P76" s="10" t="s">
        <v>58</v>
      </c>
      <c r="Q76" s="10" t="s">
        <v>58</v>
      </c>
      <c r="R76" s="10" t="s">
        <v>58</v>
      </c>
      <c r="S76" s="10" t="s">
        <v>58</v>
      </c>
      <c r="T76" s="13" t="s">
        <v>58</v>
      </c>
      <c r="U76" s="17"/>
      <c r="V76" s="10">
        <v>99.999999999999957</v>
      </c>
      <c r="W76" s="10">
        <v>99.999999999999957</v>
      </c>
      <c r="X76" s="10">
        <v>99.999999999999957</v>
      </c>
      <c r="Y76" s="10">
        <v>99.999999999999957</v>
      </c>
      <c r="Z76" s="13">
        <f t="shared" si="31"/>
        <v>99.999999999999972</v>
      </c>
      <c r="AA76" s="19"/>
      <c r="AB76" s="10" t="s">
        <v>58</v>
      </c>
      <c r="AC76" s="10" t="s">
        <v>58</v>
      </c>
      <c r="AD76" s="10" t="s">
        <v>58</v>
      </c>
      <c r="AE76" s="10" t="s">
        <v>58</v>
      </c>
      <c r="AF76" s="10" t="s">
        <v>58</v>
      </c>
      <c r="AG76" s="19"/>
      <c r="AH76" s="18">
        <f t="shared" si="18"/>
        <v>99.999999999999972</v>
      </c>
      <c r="AI76" s="19"/>
      <c r="AJ76" s="38" t="s">
        <v>92</v>
      </c>
      <c r="AK76" s="19"/>
      <c r="AL76" s="10">
        <v>100</v>
      </c>
      <c r="AM76" s="10">
        <v>99.999999999999986</v>
      </c>
      <c r="AN76" s="10">
        <v>99.999999999999986</v>
      </c>
      <c r="AO76" s="10">
        <v>100</v>
      </c>
      <c r="AP76" s="13">
        <f t="shared" si="32"/>
        <v>100</v>
      </c>
      <c r="AQ76" s="19"/>
      <c r="AR76" s="18">
        <v>100</v>
      </c>
      <c r="AS76" s="19"/>
      <c r="AT76" s="10">
        <v>100.00000000000001</v>
      </c>
      <c r="AU76" s="10">
        <v>99.999999999999986</v>
      </c>
      <c r="AV76" s="10">
        <v>99.999999999999986</v>
      </c>
      <c r="AW76" s="10">
        <v>100</v>
      </c>
      <c r="AX76" s="18">
        <f t="shared" si="22"/>
        <v>100.00000000000001</v>
      </c>
      <c r="AY76" s="19"/>
      <c r="AZ76" s="10">
        <v>100</v>
      </c>
      <c r="BA76" s="10">
        <v>99.999999999999986</v>
      </c>
      <c r="BB76" s="10">
        <v>99.999999999999986</v>
      </c>
      <c r="BC76" s="10">
        <v>100</v>
      </c>
      <c r="BD76" s="18">
        <f t="shared" si="23"/>
        <v>100</v>
      </c>
      <c r="BE76" s="19"/>
      <c r="BF76" s="60">
        <f t="shared" si="29"/>
        <v>99.999999999999957</v>
      </c>
    </row>
    <row r="77" spans="1:58" s="2" customFormat="1" ht="18" customHeight="1" x14ac:dyDescent="0.25">
      <c r="A77" s="14">
        <v>124</v>
      </c>
      <c r="B77" s="5">
        <v>6</v>
      </c>
      <c r="C77" s="3" t="s">
        <v>118</v>
      </c>
      <c r="D77" s="14">
        <v>1</v>
      </c>
      <c r="E77" s="37"/>
      <c r="F77" s="37"/>
      <c r="G77" s="12" t="s">
        <v>102</v>
      </c>
      <c r="H77" s="12" t="s">
        <v>111</v>
      </c>
      <c r="I77" s="11"/>
      <c r="J77" s="10">
        <v>99.999999999999929</v>
      </c>
      <c r="K77" s="10">
        <v>99.999999999999972</v>
      </c>
      <c r="L77" s="10">
        <v>99.999999999999972</v>
      </c>
      <c r="M77" s="10">
        <v>99.999999999999972</v>
      </c>
      <c r="N77" s="13">
        <f t="shared" si="30"/>
        <v>99.999999999999943</v>
      </c>
      <c r="O77" s="11"/>
      <c r="P77" s="10" t="s">
        <v>58</v>
      </c>
      <c r="Q77" s="10" t="s">
        <v>58</v>
      </c>
      <c r="R77" s="10" t="s">
        <v>58</v>
      </c>
      <c r="S77" s="10" t="s">
        <v>58</v>
      </c>
      <c r="T77" s="13" t="s">
        <v>58</v>
      </c>
      <c r="U77" s="17"/>
      <c r="V77" s="10">
        <v>99.999999999999972</v>
      </c>
      <c r="W77" s="10">
        <v>99.999999999999972</v>
      </c>
      <c r="X77" s="10">
        <v>99.999999999999972</v>
      </c>
      <c r="Y77" s="10">
        <v>99.999999999999972</v>
      </c>
      <c r="Z77" s="13">
        <f t="shared" si="31"/>
        <v>99.999999999999986</v>
      </c>
      <c r="AA77" s="19"/>
      <c r="AB77" s="10" t="s">
        <v>58</v>
      </c>
      <c r="AC77" s="10" t="s">
        <v>58</v>
      </c>
      <c r="AD77" s="10" t="s">
        <v>58</v>
      </c>
      <c r="AE77" s="10" t="s">
        <v>58</v>
      </c>
      <c r="AF77" s="10" t="s">
        <v>58</v>
      </c>
      <c r="AG77" s="19"/>
      <c r="AH77" s="18">
        <f t="shared" si="18"/>
        <v>99.999999999999986</v>
      </c>
      <c r="AI77" s="19"/>
      <c r="AJ77" s="38">
        <v>128</v>
      </c>
      <c r="AK77" s="19"/>
      <c r="AL77" s="10">
        <v>100</v>
      </c>
      <c r="AM77" s="10">
        <v>99.999999999999986</v>
      </c>
      <c r="AN77" s="10">
        <v>99.999999999999986</v>
      </c>
      <c r="AO77" s="10">
        <v>100</v>
      </c>
      <c r="AP77" s="13">
        <f t="shared" si="32"/>
        <v>100</v>
      </c>
      <c r="AQ77" s="19"/>
      <c r="AR77" s="18">
        <v>100</v>
      </c>
      <c r="AS77" s="19"/>
      <c r="AT77" s="10">
        <v>100.00000000000001</v>
      </c>
      <c r="AU77" s="10">
        <v>99.999999999999986</v>
      </c>
      <c r="AV77" s="10">
        <v>99.999999999999986</v>
      </c>
      <c r="AW77" s="10">
        <v>100</v>
      </c>
      <c r="AX77" s="18">
        <f t="shared" si="22"/>
        <v>100.00000000000001</v>
      </c>
      <c r="AY77" s="19"/>
      <c r="AZ77" s="10">
        <v>100</v>
      </c>
      <c r="BA77" s="10">
        <v>99.999999999999986</v>
      </c>
      <c r="BB77" s="10">
        <v>99.999999999999986</v>
      </c>
      <c r="BC77" s="10">
        <v>100</v>
      </c>
      <c r="BD77" s="18">
        <f t="shared" si="23"/>
        <v>100</v>
      </c>
      <c r="BE77" s="19"/>
      <c r="BF77" s="60">
        <f t="shared" si="29"/>
        <v>99.999999999999972</v>
      </c>
    </row>
    <row r="78" spans="1:58" s="2" customFormat="1" ht="18" customHeight="1" x14ac:dyDescent="0.25">
      <c r="A78" s="14">
        <v>130</v>
      </c>
      <c r="B78" s="5">
        <v>7</v>
      </c>
      <c r="C78" s="3" t="s">
        <v>74</v>
      </c>
      <c r="D78" s="14">
        <v>1</v>
      </c>
      <c r="E78" s="37"/>
      <c r="F78" s="37"/>
      <c r="G78" s="12" t="s">
        <v>102</v>
      </c>
      <c r="H78" s="12" t="s">
        <v>114</v>
      </c>
      <c r="I78" s="11"/>
      <c r="J78" s="10">
        <v>99.380523989898919</v>
      </c>
      <c r="K78" s="10">
        <v>99.999999999999886</v>
      </c>
      <c r="L78" s="10">
        <v>99.999999999999886</v>
      </c>
      <c r="M78" s="10">
        <v>99.038461538461434</v>
      </c>
      <c r="N78" s="13">
        <f t="shared" si="30"/>
        <v>99.456342268842192</v>
      </c>
      <c r="O78" s="11"/>
      <c r="P78" s="10" t="s">
        <v>58</v>
      </c>
      <c r="Q78" s="10" t="s">
        <v>58</v>
      </c>
      <c r="R78" s="10" t="s">
        <v>58</v>
      </c>
      <c r="S78" s="10" t="s">
        <v>58</v>
      </c>
      <c r="T78" s="13" t="s">
        <v>58</v>
      </c>
      <c r="U78" s="17"/>
      <c r="V78" s="10">
        <v>95.973484848484802</v>
      </c>
      <c r="W78" s="10">
        <v>97.777777777777743</v>
      </c>
      <c r="X78" s="10">
        <v>99.999999999999972</v>
      </c>
      <c r="Y78" s="10">
        <v>99.999999999999972</v>
      </c>
      <c r="Z78" s="13">
        <f t="shared" si="31"/>
        <v>96.556565656565624</v>
      </c>
      <c r="AA78" s="19"/>
      <c r="AB78" s="10" t="s">
        <v>58</v>
      </c>
      <c r="AC78" s="10" t="s">
        <v>58</v>
      </c>
      <c r="AD78" s="10" t="s">
        <v>58</v>
      </c>
      <c r="AE78" s="10" t="s">
        <v>58</v>
      </c>
      <c r="AF78" s="10" t="s">
        <v>58</v>
      </c>
      <c r="AG78" s="19"/>
      <c r="AH78" s="18">
        <f t="shared" ref="AH78:AH82" si="33">Z78</f>
        <v>96.556565656565624</v>
      </c>
      <c r="AI78" s="19"/>
      <c r="AJ78" s="38">
        <v>129</v>
      </c>
      <c r="AK78" s="19"/>
      <c r="AL78" s="10">
        <v>100</v>
      </c>
      <c r="AM78" s="10">
        <v>99.999999999999986</v>
      </c>
      <c r="AN78" s="10">
        <v>99.999999999999986</v>
      </c>
      <c r="AO78" s="10">
        <v>100</v>
      </c>
      <c r="AP78" s="13">
        <f t="shared" si="32"/>
        <v>100</v>
      </c>
      <c r="AQ78" s="19"/>
      <c r="AR78" s="10">
        <v>100</v>
      </c>
      <c r="AS78" s="19"/>
      <c r="AT78" s="10">
        <v>100.00000000000001</v>
      </c>
      <c r="AU78" s="10">
        <v>99.999999999999986</v>
      </c>
      <c r="AV78" s="10">
        <v>99.999999999999986</v>
      </c>
      <c r="AW78" s="10">
        <v>100</v>
      </c>
      <c r="AX78" s="18">
        <f t="shared" si="22"/>
        <v>100.00000000000001</v>
      </c>
      <c r="AY78" s="19"/>
      <c r="AZ78" s="10">
        <v>100</v>
      </c>
      <c r="BA78" s="10">
        <v>99.999999999999986</v>
      </c>
      <c r="BB78" s="10">
        <v>99.999999999999986</v>
      </c>
      <c r="BC78" s="10">
        <v>100</v>
      </c>
      <c r="BD78" s="18">
        <f t="shared" si="23"/>
        <v>100</v>
      </c>
      <c r="BE78" s="19"/>
      <c r="BF78" s="60">
        <f t="shared" si="29"/>
        <v>98.98511849261844</v>
      </c>
    </row>
    <row r="79" spans="1:58" s="2" customFormat="1" ht="18" customHeight="1" x14ac:dyDescent="0.25">
      <c r="A79" s="14">
        <v>132</v>
      </c>
      <c r="B79" s="5">
        <v>7</v>
      </c>
      <c r="C79" s="3" t="s">
        <v>75</v>
      </c>
      <c r="D79" s="14">
        <v>1</v>
      </c>
      <c r="E79" s="37"/>
      <c r="F79" s="37"/>
      <c r="G79" s="12" t="s">
        <v>102</v>
      </c>
      <c r="H79" s="12" t="s">
        <v>110</v>
      </c>
      <c r="I79" s="11"/>
      <c r="J79" s="10">
        <v>100.00000000000004</v>
      </c>
      <c r="K79" s="10">
        <v>100.00000000000003</v>
      </c>
      <c r="L79" s="10">
        <v>100.00000000000003</v>
      </c>
      <c r="M79" s="10">
        <v>100.00000000000003</v>
      </c>
      <c r="N79" s="13">
        <f t="shared" si="30"/>
        <v>100.00000000000004</v>
      </c>
      <c r="O79" s="11"/>
      <c r="P79" s="10" t="s">
        <v>58</v>
      </c>
      <c r="Q79" s="10" t="s">
        <v>58</v>
      </c>
      <c r="R79" s="10" t="s">
        <v>58</v>
      </c>
      <c r="S79" s="10" t="s">
        <v>58</v>
      </c>
      <c r="T79" s="13" t="s">
        <v>58</v>
      </c>
      <c r="U79" s="17"/>
      <c r="V79" s="10">
        <v>99.999999999999972</v>
      </c>
      <c r="W79" s="10">
        <v>99.999999999999972</v>
      </c>
      <c r="X79" s="10">
        <v>99.999999999999972</v>
      </c>
      <c r="Y79" s="10">
        <v>99.999999999999972</v>
      </c>
      <c r="Z79" s="13">
        <f t="shared" si="31"/>
        <v>99.999999999999986</v>
      </c>
      <c r="AA79" s="19"/>
      <c r="AB79" s="10" t="s">
        <v>58</v>
      </c>
      <c r="AC79" s="10" t="s">
        <v>58</v>
      </c>
      <c r="AD79" s="10" t="s">
        <v>58</v>
      </c>
      <c r="AE79" s="10" t="s">
        <v>58</v>
      </c>
      <c r="AF79" s="10" t="s">
        <v>58</v>
      </c>
      <c r="AG79" s="19"/>
      <c r="AH79" s="18">
        <f t="shared" si="33"/>
        <v>99.999999999999986</v>
      </c>
      <c r="AI79" s="19"/>
      <c r="AJ79" s="38">
        <v>129</v>
      </c>
      <c r="AK79" s="19"/>
      <c r="AL79" s="10">
        <v>100</v>
      </c>
      <c r="AM79" s="10">
        <v>99.999999999999986</v>
      </c>
      <c r="AN79" s="10">
        <v>99.999999999999986</v>
      </c>
      <c r="AO79" s="10">
        <v>100</v>
      </c>
      <c r="AP79" s="13">
        <f t="shared" si="32"/>
        <v>100</v>
      </c>
      <c r="AQ79" s="19"/>
      <c r="AR79" s="18">
        <v>100</v>
      </c>
      <c r="AS79" s="19"/>
      <c r="AT79" s="18">
        <v>100.00000000000001</v>
      </c>
      <c r="AU79" s="18">
        <v>99.999999999999986</v>
      </c>
      <c r="AV79" s="18">
        <v>99.999999999999986</v>
      </c>
      <c r="AW79" s="18">
        <v>100</v>
      </c>
      <c r="AX79" s="18">
        <f t="shared" si="22"/>
        <v>100.00000000000001</v>
      </c>
      <c r="AY79" s="19"/>
      <c r="AZ79" s="18">
        <v>100</v>
      </c>
      <c r="BA79" s="18">
        <v>99.999999999999986</v>
      </c>
      <c r="BB79" s="18">
        <v>99.999999999999986</v>
      </c>
      <c r="BC79" s="18">
        <v>100</v>
      </c>
      <c r="BD79" s="18">
        <f t="shared" si="23"/>
        <v>100</v>
      </c>
      <c r="BE79" s="19"/>
      <c r="BF79" s="60">
        <f t="shared" si="29"/>
        <v>100.00000000000003</v>
      </c>
    </row>
    <row r="80" spans="1:58" s="2" customFormat="1" ht="18" customHeight="1" x14ac:dyDescent="0.25">
      <c r="A80" s="14">
        <v>133</v>
      </c>
      <c r="B80" s="5">
        <v>7</v>
      </c>
      <c r="C80" s="3" t="s">
        <v>76</v>
      </c>
      <c r="D80" s="14">
        <v>1</v>
      </c>
      <c r="E80" s="37"/>
      <c r="F80" s="37"/>
      <c r="G80" s="12" t="s">
        <v>102</v>
      </c>
      <c r="H80" s="12" t="s">
        <v>105</v>
      </c>
      <c r="I80" s="11"/>
      <c r="J80" s="10">
        <v>82.326290607540585</v>
      </c>
      <c r="K80" s="10">
        <v>75.96153846153841</v>
      </c>
      <c r="L80" s="10">
        <v>99.999999999999886</v>
      </c>
      <c r="M80" s="10">
        <v>99.999999999999886</v>
      </c>
      <c r="N80" s="13">
        <f t="shared" si="30"/>
        <v>83.457186332186311</v>
      </c>
      <c r="O80" s="11"/>
      <c r="P80" s="10" t="s">
        <v>58</v>
      </c>
      <c r="Q80" s="10" t="s">
        <v>58</v>
      </c>
      <c r="R80" s="10" t="s">
        <v>58</v>
      </c>
      <c r="S80" s="10" t="s">
        <v>58</v>
      </c>
      <c r="T80" s="13" t="s">
        <v>58</v>
      </c>
      <c r="U80" s="17"/>
      <c r="V80" s="10">
        <v>83.986050986050984</v>
      </c>
      <c r="W80" s="10">
        <v>78.333333333333329</v>
      </c>
      <c r="X80" s="10">
        <v>94.999999999999972</v>
      </c>
      <c r="Y80" s="10">
        <v>94.999999999999972</v>
      </c>
      <c r="Z80" s="13">
        <f t="shared" si="31"/>
        <v>84.522174122174121</v>
      </c>
      <c r="AA80" s="19"/>
      <c r="AB80" s="10" t="s">
        <v>58</v>
      </c>
      <c r="AC80" s="10" t="s">
        <v>58</v>
      </c>
      <c r="AD80" s="10" t="s">
        <v>58</v>
      </c>
      <c r="AE80" s="10" t="s">
        <v>58</v>
      </c>
      <c r="AF80" s="10" t="s">
        <v>58</v>
      </c>
      <c r="AG80" s="19"/>
      <c r="AH80" s="18">
        <f t="shared" si="33"/>
        <v>84.522174122174121</v>
      </c>
      <c r="AI80" s="19"/>
      <c r="AJ80" s="38">
        <v>129</v>
      </c>
      <c r="AK80" s="19"/>
      <c r="AL80" s="10">
        <v>100</v>
      </c>
      <c r="AM80" s="10">
        <v>99.999999999999986</v>
      </c>
      <c r="AN80" s="10">
        <v>99.999999999999986</v>
      </c>
      <c r="AO80" s="10">
        <v>100</v>
      </c>
      <c r="AP80" s="13">
        <f t="shared" si="32"/>
        <v>100</v>
      </c>
      <c r="AQ80" s="19"/>
      <c r="AR80" s="10">
        <v>100</v>
      </c>
      <c r="AS80" s="19"/>
      <c r="AT80" s="10">
        <v>100.00000000000001</v>
      </c>
      <c r="AU80" s="10">
        <v>99.999999999999986</v>
      </c>
      <c r="AV80" s="10">
        <v>99.999999999999986</v>
      </c>
      <c r="AW80" s="10">
        <v>100</v>
      </c>
      <c r="AX80" s="18">
        <f t="shared" si="22"/>
        <v>100.00000000000001</v>
      </c>
      <c r="AY80" s="19"/>
      <c r="AZ80" s="10">
        <v>49.999999999999986</v>
      </c>
      <c r="BA80" s="10">
        <v>49.999999999999993</v>
      </c>
      <c r="BB80" s="10">
        <v>99.999999999999986</v>
      </c>
      <c r="BC80" s="10">
        <v>100</v>
      </c>
      <c r="BD80" s="18">
        <f t="shared" si="23"/>
        <v>54.999999999999993</v>
      </c>
      <c r="BE80" s="19"/>
      <c r="BF80" s="60">
        <f t="shared" si="29"/>
        <v>84.728746623746616</v>
      </c>
    </row>
    <row r="81" spans="1:58" s="2" customFormat="1" ht="18" customHeight="1" x14ac:dyDescent="0.25">
      <c r="A81" s="14">
        <v>134</v>
      </c>
      <c r="B81" s="5">
        <v>7</v>
      </c>
      <c r="C81" s="3" t="s">
        <v>77</v>
      </c>
      <c r="D81" s="14">
        <v>1</v>
      </c>
      <c r="E81" s="37"/>
      <c r="F81" s="37"/>
      <c r="G81" s="12" t="s">
        <v>102</v>
      </c>
      <c r="H81" s="12" t="s">
        <v>109</v>
      </c>
      <c r="I81" s="11"/>
      <c r="J81" s="10">
        <v>100.00000000000004</v>
      </c>
      <c r="K81" s="10">
        <v>100.00000000000003</v>
      </c>
      <c r="L81" s="10">
        <v>100.00000000000003</v>
      </c>
      <c r="M81" s="10">
        <v>100.00000000000003</v>
      </c>
      <c r="N81" s="13">
        <f t="shared" si="30"/>
        <v>100.00000000000004</v>
      </c>
      <c r="O81" s="11"/>
      <c r="P81" s="10" t="s">
        <v>58</v>
      </c>
      <c r="Q81" s="10" t="s">
        <v>58</v>
      </c>
      <c r="R81" s="10" t="s">
        <v>58</v>
      </c>
      <c r="S81" s="10" t="s">
        <v>58</v>
      </c>
      <c r="T81" s="13" t="s">
        <v>58</v>
      </c>
      <c r="U81" s="17"/>
      <c r="V81" s="10">
        <v>99.999999999999972</v>
      </c>
      <c r="W81" s="10">
        <v>99.999999999999972</v>
      </c>
      <c r="X81" s="10">
        <v>99.999999999999972</v>
      </c>
      <c r="Y81" s="10">
        <v>99.999999999999972</v>
      </c>
      <c r="Z81" s="13">
        <f t="shared" si="31"/>
        <v>99.999999999999986</v>
      </c>
      <c r="AA81" s="19"/>
      <c r="AB81" s="10" t="s">
        <v>58</v>
      </c>
      <c r="AC81" s="10" t="s">
        <v>58</v>
      </c>
      <c r="AD81" s="10" t="s">
        <v>58</v>
      </c>
      <c r="AE81" s="10" t="s">
        <v>58</v>
      </c>
      <c r="AF81" s="10" t="s">
        <v>58</v>
      </c>
      <c r="AG81" s="19"/>
      <c r="AH81" s="18">
        <f t="shared" si="33"/>
        <v>99.999999999999986</v>
      </c>
      <c r="AI81" s="19"/>
      <c r="AJ81" s="38">
        <v>129</v>
      </c>
      <c r="AK81" s="19"/>
      <c r="AL81" s="10">
        <v>100</v>
      </c>
      <c r="AM81" s="10">
        <v>99.999999999999986</v>
      </c>
      <c r="AN81" s="10">
        <v>99.999999999999986</v>
      </c>
      <c r="AO81" s="10">
        <v>100</v>
      </c>
      <c r="AP81" s="13">
        <f t="shared" si="32"/>
        <v>100</v>
      </c>
      <c r="AQ81" s="19"/>
      <c r="AR81" s="18">
        <v>100</v>
      </c>
      <c r="AS81" s="19"/>
      <c r="AT81" s="10">
        <v>100.00000000000001</v>
      </c>
      <c r="AU81" s="10">
        <v>99.999999999999986</v>
      </c>
      <c r="AV81" s="10">
        <v>99.999999999999986</v>
      </c>
      <c r="AW81" s="10">
        <v>100</v>
      </c>
      <c r="AX81" s="18">
        <f t="shared" si="22"/>
        <v>100.00000000000001</v>
      </c>
      <c r="AY81" s="19"/>
      <c r="AZ81" s="18">
        <v>100</v>
      </c>
      <c r="BA81" s="18">
        <v>99.999999999999986</v>
      </c>
      <c r="BB81" s="18">
        <v>99.999999999999986</v>
      </c>
      <c r="BC81" s="18">
        <v>100</v>
      </c>
      <c r="BD81" s="18">
        <f t="shared" si="23"/>
        <v>100</v>
      </c>
      <c r="BE81" s="19"/>
      <c r="BF81" s="60">
        <f t="shared" si="29"/>
        <v>100.00000000000003</v>
      </c>
    </row>
    <row r="82" spans="1:58" s="2" customFormat="1" ht="18" customHeight="1" x14ac:dyDescent="0.25">
      <c r="A82" s="14">
        <v>136</v>
      </c>
      <c r="B82" s="5">
        <v>7</v>
      </c>
      <c r="C82" s="3" t="s">
        <v>78</v>
      </c>
      <c r="D82" s="14">
        <v>1</v>
      </c>
      <c r="E82" s="37"/>
      <c r="F82" s="37"/>
      <c r="G82" s="12" t="s">
        <v>102</v>
      </c>
      <c r="H82" s="12" t="s">
        <v>110</v>
      </c>
      <c r="I82" s="11"/>
      <c r="J82" s="10">
        <v>100.00000000000004</v>
      </c>
      <c r="K82" s="10">
        <v>100.00000000000003</v>
      </c>
      <c r="L82" s="10">
        <v>100.00000000000003</v>
      </c>
      <c r="M82" s="10">
        <v>100.00000000000003</v>
      </c>
      <c r="N82" s="13">
        <f t="shared" si="30"/>
        <v>100.00000000000004</v>
      </c>
      <c r="O82" s="11"/>
      <c r="P82" s="10" t="s">
        <v>58</v>
      </c>
      <c r="Q82" s="10" t="s">
        <v>58</v>
      </c>
      <c r="R82" s="10" t="s">
        <v>58</v>
      </c>
      <c r="S82" s="10" t="s">
        <v>58</v>
      </c>
      <c r="T82" s="13" t="s">
        <v>58</v>
      </c>
      <c r="U82" s="17"/>
      <c r="V82" s="10">
        <v>99.999999999999972</v>
      </c>
      <c r="W82" s="10">
        <v>99.999999999999972</v>
      </c>
      <c r="X82" s="10">
        <v>99.999999999999972</v>
      </c>
      <c r="Y82" s="10">
        <v>99.999999999999972</v>
      </c>
      <c r="Z82" s="13">
        <f t="shared" si="31"/>
        <v>99.999999999999986</v>
      </c>
      <c r="AA82" s="19"/>
      <c r="AB82" s="10" t="s">
        <v>58</v>
      </c>
      <c r="AC82" s="10" t="s">
        <v>58</v>
      </c>
      <c r="AD82" s="10" t="s">
        <v>58</v>
      </c>
      <c r="AE82" s="10" t="s">
        <v>58</v>
      </c>
      <c r="AF82" s="10" t="s">
        <v>58</v>
      </c>
      <c r="AG82" s="19"/>
      <c r="AH82" s="18">
        <f t="shared" si="33"/>
        <v>99.999999999999986</v>
      </c>
      <c r="AI82" s="19"/>
      <c r="AJ82" s="38">
        <v>129</v>
      </c>
      <c r="AK82" s="19"/>
      <c r="AL82" s="10">
        <v>100</v>
      </c>
      <c r="AM82" s="10">
        <v>99.999999999999986</v>
      </c>
      <c r="AN82" s="10">
        <v>99.999999999999986</v>
      </c>
      <c r="AO82" s="10">
        <v>100</v>
      </c>
      <c r="AP82" s="13">
        <f t="shared" si="32"/>
        <v>100</v>
      </c>
      <c r="AQ82" s="19"/>
      <c r="AR82" s="18">
        <v>100</v>
      </c>
      <c r="AS82" s="19"/>
      <c r="AT82" s="10">
        <v>100.00000000000001</v>
      </c>
      <c r="AU82" s="10">
        <v>99.999999999999986</v>
      </c>
      <c r="AV82" s="10">
        <v>99.999999999999986</v>
      </c>
      <c r="AW82" s="10">
        <v>100</v>
      </c>
      <c r="AX82" s="18">
        <f t="shared" si="22"/>
        <v>100.00000000000001</v>
      </c>
      <c r="AY82" s="19"/>
      <c r="AZ82" s="10">
        <v>100</v>
      </c>
      <c r="BA82" s="10">
        <v>99.999999999999986</v>
      </c>
      <c r="BB82" s="10">
        <v>99.999999999999986</v>
      </c>
      <c r="BC82" s="10">
        <v>100</v>
      </c>
      <c r="BD82" s="18">
        <f t="shared" si="23"/>
        <v>100</v>
      </c>
      <c r="BE82" s="19"/>
      <c r="BF82" s="60">
        <f t="shared" si="29"/>
        <v>100.00000000000003</v>
      </c>
    </row>
    <row r="83" spans="1:58" s="2" customFormat="1" ht="18" customHeight="1" x14ac:dyDescent="0.25">
      <c r="A83" s="14">
        <v>148</v>
      </c>
      <c r="B83" s="5">
        <v>10</v>
      </c>
      <c r="C83" s="3" t="s">
        <v>125</v>
      </c>
      <c r="D83" s="14">
        <v>1</v>
      </c>
      <c r="E83" s="37"/>
      <c r="F83" s="37"/>
      <c r="G83" s="12" t="s">
        <v>102</v>
      </c>
      <c r="H83" s="12" t="s">
        <v>114</v>
      </c>
      <c r="I83" s="11"/>
      <c r="J83" s="10">
        <v>91.308883090639284</v>
      </c>
      <c r="K83" s="10">
        <v>94.444444444444457</v>
      </c>
      <c r="L83" s="10">
        <v>94.444444444444457</v>
      </c>
      <c r="M83" s="10">
        <v>91.666666666666686</v>
      </c>
      <c r="N83" s="13">
        <f t="shared" si="30"/>
        <v>91.79710647251143</v>
      </c>
      <c r="O83" s="11"/>
      <c r="P83" s="10" t="s">
        <v>58</v>
      </c>
      <c r="Q83" s="10" t="s">
        <v>58</v>
      </c>
      <c r="R83" s="10" t="s">
        <v>58</v>
      </c>
      <c r="S83" s="10" t="s">
        <v>58</v>
      </c>
      <c r="T83" s="13" t="s">
        <v>58</v>
      </c>
      <c r="U83" s="17"/>
      <c r="V83" s="10">
        <v>80.547939243591415</v>
      </c>
      <c r="W83" s="10">
        <v>83.333333333333343</v>
      </c>
      <c r="X83" s="10">
        <v>83.333333333333343</v>
      </c>
      <c r="Y83" s="10">
        <v>80.555555555555557</v>
      </c>
      <c r="Z83" s="13">
        <f t="shared" si="31"/>
        <v>80.966129172650909</v>
      </c>
      <c r="AA83" s="19"/>
      <c r="AB83" s="10">
        <v>98.64864864864866</v>
      </c>
      <c r="AC83" s="10">
        <v>99.999999999999986</v>
      </c>
      <c r="AD83" s="10">
        <v>99.999999999999986</v>
      </c>
      <c r="AE83" s="10">
        <v>100</v>
      </c>
      <c r="AF83" s="13">
        <f t="shared" ref="AF83" si="34">(AB83*0.8)+(AC83*0.1)+(AD83*0.05)+(AE83*0.05)</f>
        <v>98.918918918918934</v>
      </c>
      <c r="AG83" s="19"/>
      <c r="AH83" s="18">
        <f>(Z83*0.25)+(AF83*0.75)</f>
        <v>94.430721482351913</v>
      </c>
      <c r="AI83" s="19"/>
      <c r="AJ83" s="38" t="s">
        <v>124</v>
      </c>
      <c r="AK83" s="19"/>
      <c r="AL83" s="10">
        <v>100</v>
      </c>
      <c r="AM83" s="10">
        <v>99.999999999999986</v>
      </c>
      <c r="AN83" s="10">
        <v>99.999999999999986</v>
      </c>
      <c r="AO83" s="10">
        <v>100</v>
      </c>
      <c r="AP83" s="13">
        <f t="shared" si="32"/>
        <v>100</v>
      </c>
      <c r="AQ83" s="19"/>
      <c r="AR83" s="18">
        <v>100</v>
      </c>
      <c r="AS83" s="19"/>
      <c r="AT83" s="10">
        <v>100.00000000000001</v>
      </c>
      <c r="AU83" s="10">
        <v>99.999999999999986</v>
      </c>
      <c r="AV83" s="10">
        <v>99.999999999999986</v>
      </c>
      <c r="AW83" s="10">
        <v>100</v>
      </c>
      <c r="AX83" s="18">
        <f t="shared" si="22"/>
        <v>100.00000000000001</v>
      </c>
      <c r="AY83" s="19"/>
      <c r="AZ83" s="10">
        <v>49.999999999999986</v>
      </c>
      <c r="BA83" s="10">
        <v>99.999999999999986</v>
      </c>
      <c r="BB83" s="10">
        <v>99.999999999999986</v>
      </c>
      <c r="BC83" s="10">
        <v>100</v>
      </c>
      <c r="BD83" s="18">
        <f t="shared" si="23"/>
        <v>59.999999999999993</v>
      </c>
      <c r="BE83" s="19"/>
      <c r="BF83" s="60">
        <f>(N83*0.6)+(Z83*0.05)+(AF83*0.15)+(AP83*0.05)+(AR83*0.05)+(AX83*0.05)+(BD83*0.05)</f>
        <v>91.964408179977241</v>
      </c>
    </row>
  </sheetData>
  <autoFilter ref="A9:BF83"/>
  <mergeCells count="19">
    <mergeCell ref="D7:D8"/>
    <mergeCell ref="AL7:AP7"/>
    <mergeCell ref="P7:T7"/>
    <mergeCell ref="AZ7:BD7"/>
    <mergeCell ref="AJ7:AJ8"/>
    <mergeCell ref="AH7:AH8"/>
    <mergeCell ref="BF7:BF8"/>
    <mergeCell ref="A7:A8"/>
    <mergeCell ref="B7:B8"/>
    <mergeCell ref="C7:C8"/>
    <mergeCell ref="H7:H8"/>
    <mergeCell ref="AT7:AX7"/>
    <mergeCell ref="J7:N7"/>
    <mergeCell ref="AR7:AR8"/>
    <mergeCell ref="F7:F8"/>
    <mergeCell ref="G7:G8"/>
    <mergeCell ref="V7:Z7"/>
    <mergeCell ref="E7:E8"/>
    <mergeCell ref="AB7:AF7"/>
  </mergeCells>
  <printOptions horizontalCentered="1"/>
  <pageMargins left="0.19685039370078741" right="0.19685039370078741" top="0.19685039370078741" bottom="0.19685039370078741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showGridLines="0" zoomScale="85" zoomScaleNormal="85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baseColWidth="10" defaultColWidth="11.375" defaultRowHeight="18" customHeight="1" x14ac:dyDescent="0.25"/>
  <cols>
    <col min="1" max="2" width="11.75" style="4" customWidth="1"/>
    <col min="3" max="3" width="95.75" style="2" customWidth="1"/>
    <col min="4" max="4" width="10.75" style="16" customWidth="1"/>
    <col min="5" max="6" width="15.75" style="2" customWidth="1"/>
    <col min="7" max="7" width="25.875" style="2" customWidth="1"/>
    <col min="8" max="8" width="31.875" style="4" customWidth="1"/>
    <col min="9" max="9" width="1.75" style="6" customWidth="1"/>
    <col min="10" max="13" width="14.625" style="7" customWidth="1"/>
    <col min="14" max="14" width="15.625" style="4" customWidth="1"/>
    <col min="15" max="15" width="1.75" style="6" customWidth="1"/>
    <col min="16" max="19" width="14.625" style="7" customWidth="1"/>
    <col min="20" max="20" width="15.625" style="4" customWidth="1"/>
    <col min="21" max="21" width="1.75" style="6" customWidth="1"/>
    <col min="22" max="25" width="14.625" style="34" customWidth="1"/>
    <col min="26" max="26" width="15.625" style="4" customWidth="1"/>
    <col min="27" max="27" width="1.75" style="6" customWidth="1"/>
    <col min="28" max="31" width="14.625" style="7" customWidth="1"/>
    <col min="32" max="32" width="15.625" style="4" customWidth="1"/>
    <col min="33" max="33" width="1.75" style="6" customWidth="1"/>
    <col min="34" max="34" width="15.625" style="4" customWidth="1"/>
    <col min="35" max="35" width="1.75" style="6" customWidth="1"/>
    <col min="36" max="36" width="15.625" style="4" customWidth="1"/>
    <col min="37" max="37" width="1.75" style="6" customWidth="1"/>
    <col min="38" max="41" width="14.625" style="34" customWidth="1"/>
    <col min="42" max="42" width="15.625" style="4" customWidth="1"/>
    <col min="43" max="43" width="1.75" style="6" customWidth="1"/>
    <col min="44" max="44" width="14.75" style="35" customWidth="1"/>
    <col min="45" max="45" width="1.75" style="6" customWidth="1"/>
    <col min="46" max="49" width="14.625" style="34" customWidth="1"/>
    <col min="50" max="50" width="15.625" style="4" customWidth="1"/>
    <col min="51" max="51" width="1.75" style="6" customWidth="1"/>
    <col min="52" max="55" width="14.625" style="34" customWidth="1"/>
    <col min="56" max="56" width="15.625" style="4" customWidth="1"/>
    <col min="57" max="57" width="1.75" style="6" customWidth="1"/>
    <col min="58" max="58" width="25.625" style="4" customWidth="1"/>
    <col min="59" max="16384" width="11.375" style="1"/>
  </cols>
  <sheetData>
    <row r="1" spans="1:58" ht="21" customHeight="1" x14ac:dyDescent="0.25">
      <c r="A1" s="15" t="s">
        <v>106</v>
      </c>
      <c r="B1" s="1"/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1" customHeight="1" x14ac:dyDescent="0.25">
      <c r="A2" s="15" t="s">
        <v>107</v>
      </c>
      <c r="B2" s="1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21" customHeight="1" x14ac:dyDescent="0.25">
      <c r="A3" s="15" t="s">
        <v>128</v>
      </c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21" customHeight="1" x14ac:dyDescent="0.25">
      <c r="A4" s="15" t="s">
        <v>129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1" customHeight="1" x14ac:dyDescent="0.25">
      <c r="A5" s="15" t="s">
        <v>130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1" customHeight="1" x14ac:dyDescent="0.25">
      <c r="B6" s="1"/>
      <c r="C6" s="1"/>
      <c r="D6" s="1" t="str">
        <f>CONCATENATE(COUNTA(D10:D83)," de 79 Sujetos Obligados (",ROUND(((COUNTA(D10:D83)/79)*100),1),"%)")</f>
        <v>74 de 79 Sujetos Obligados (93.7%)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>
        <v>56</v>
      </c>
    </row>
    <row r="7" spans="1:58" ht="36" customHeight="1" x14ac:dyDescent="0.25">
      <c r="A7" s="90" t="s">
        <v>10</v>
      </c>
      <c r="B7" s="92" t="s">
        <v>13</v>
      </c>
      <c r="C7" s="94" t="s">
        <v>126</v>
      </c>
      <c r="D7" s="94" t="s">
        <v>61</v>
      </c>
      <c r="E7" s="92" t="s">
        <v>48</v>
      </c>
      <c r="F7" s="92" t="s">
        <v>32</v>
      </c>
      <c r="G7" s="92" t="s">
        <v>55</v>
      </c>
      <c r="H7" s="96" t="s">
        <v>54</v>
      </c>
      <c r="I7" s="26"/>
      <c r="J7" s="98" t="s">
        <v>79</v>
      </c>
      <c r="K7" s="99"/>
      <c r="L7" s="99"/>
      <c r="M7" s="100"/>
      <c r="N7" s="101"/>
      <c r="O7" s="26"/>
      <c r="P7" s="98" t="s">
        <v>85</v>
      </c>
      <c r="Q7" s="99"/>
      <c r="R7" s="99"/>
      <c r="S7" s="100"/>
      <c r="T7" s="101"/>
      <c r="U7" s="26"/>
      <c r="V7" s="86" t="s">
        <v>89</v>
      </c>
      <c r="W7" s="87"/>
      <c r="X7" s="87"/>
      <c r="Y7" s="88"/>
      <c r="Z7" s="89"/>
      <c r="AA7" s="8"/>
      <c r="AB7" s="86" t="s">
        <v>90</v>
      </c>
      <c r="AC7" s="87"/>
      <c r="AD7" s="87"/>
      <c r="AE7" s="88"/>
      <c r="AF7" s="89"/>
      <c r="AG7" s="26"/>
      <c r="AH7" s="104" t="s">
        <v>66</v>
      </c>
      <c r="AI7" s="26"/>
      <c r="AJ7" s="104" t="s">
        <v>19</v>
      </c>
      <c r="AK7" s="26"/>
      <c r="AL7" s="98" t="s">
        <v>93</v>
      </c>
      <c r="AM7" s="99"/>
      <c r="AN7" s="99"/>
      <c r="AO7" s="100"/>
      <c r="AP7" s="101"/>
      <c r="AQ7" s="26"/>
      <c r="AR7" s="106" t="s">
        <v>95</v>
      </c>
      <c r="AS7" s="26"/>
      <c r="AT7" s="98" t="s">
        <v>96</v>
      </c>
      <c r="AU7" s="99"/>
      <c r="AV7" s="99"/>
      <c r="AW7" s="100"/>
      <c r="AX7" s="101"/>
      <c r="AY7" s="26"/>
      <c r="AZ7" s="98" t="s">
        <v>99</v>
      </c>
      <c r="BA7" s="99"/>
      <c r="BB7" s="99"/>
      <c r="BC7" s="100"/>
      <c r="BD7" s="101"/>
      <c r="BE7" s="26"/>
      <c r="BF7" s="102" t="s">
        <v>101</v>
      </c>
    </row>
    <row r="8" spans="1:58" ht="54" customHeight="1" x14ac:dyDescent="0.25">
      <c r="A8" s="91"/>
      <c r="B8" s="93"/>
      <c r="C8" s="95"/>
      <c r="D8" s="95"/>
      <c r="E8" s="93"/>
      <c r="F8" s="93"/>
      <c r="G8" s="93"/>
      <c r="H8" s="97"/>
      <c r="I8" s="27"/>
      <c r="J8" s="44" t="s">
        <v>80</v>
      </c>
      <c r="K8" s="45" t="s">
        <v>81</v>
      </c>
      <c r="L8" s="45" t="s">
        <v>82</v>
      </c>
      <c r="M8" s="46" t="s">
        <v>83</v>
      </c>
      <c r="N8" s="47" t="s">
        <v>84</v>
      </c>
      <c r="O8" s="27"/>
      <c r="P8" s="44" t="s">
        <v>80</v>
      </c>
      <c r="Q8" s="45" t="s">
        <v>81</v>
      </c>
      <c r="R8" s="45" t="s">
        <v>82</v>
      </c>
      <c r="S8" s="46" t="s">
        <v>83</v>
      </c>
      <c r="T8" s="47" t="s">
        <v>86</v>
      </c>
      <c r="U8" s="27"/>
      <c r="V8" s="44" t="s">
        <v>80</v>
      </c>
      <c r="W8" s="45" t="s">
        <v>81</v>
      </c>
      <c r="X8" s="45" t="s">
        <v>82</v>
      </c>
      <c r="Y8" s="46" t="s">
        <v>83</v>
      </c>
      <c r="Z8" s="47" t="s">
        <v>87</v>
      </c>
      <c r="AA8" s="27"/>
      <c r="AB8" s="44" t="s">
        <v>80</v>
      </c>
      <c r="AC8" s="45" t="s">
        <v>81</v>
      </c>
      <c r="AD8" s="45" t="s">
        <v>82</v>
      </c>
      <c r="AE8" s="46" t="s">
        <v>83</v>
      </c>
      <c r="AF8" s="47" t="s">
        <v>87</v>
      </c>
      <c r="AG8" s="27"/>
      <c r="AH8" s="105"/>
      <c r="AI8" s="27"/>
      <c r="AJ8" s="105"/>
      <c r="AK8" s="27"/>
      <c r="AL8" s="44" t="s">
        <v>80</v>
      </c>
      <c r="AM8" s="45" t="s">
        <v>81</v>
      </c>
      <c r="AN8" s="45" t="s">
        <v>82</v>
      </c>
      <c r="AO8" s="46" t="s">
        <v>83</v>
      </c>
      <c r="AP8" s="47" t="s">
        <v>94</v>
      </c>
      <c r="AQ8" s="27"/>
      <c r="AR8" s="107"/>
      <c r="AS8" s="27"/>
      <c r="AT8" s="44" t="s">
        <v>80</v>
      </c>
      <c r="AU8" s="45" t="s">
        <v>81</v>
      </c>
      <c r="AV8" s="45" t="s">
        <v>82</v>
      </c>
      <c r="AW8" s="46" t="s">
        <v>83</v>
      </c>
      <c r="AX8" s="47" t="s">
        <v>98</v>
      </c>
      <c r="AY8" s="27"/>
      <c r="AZ8" s="44" t="s">
        <v>80</v>
      </c>
      <c r="BA8" s="45" t="s">
        <v>81</v>
      </c>
      <c r="BB8" s="45" t="s">
        <v>82</v>
      </c>
      <c r="BC8" s="46" t="s">
        <v>83</v>
      </c>
      <c r="BD8" s="47" t="s">
        <v>97</v>
      </c>
      <c r="BE8" s="27"/>
      <c r="BF8" s="103"/>
    </row>
    <row r="9" spans="1:58" s="4" customFormat="1" ht="18" customHeight="1" x14ac:dyDescent="0.25">
      <c r="A9" s="48"/>
      <c r="B9" s="49"/>
      <c r="C9" s="49"/>
      <c r="D9" s="50"/>
      <c r="E9" s="49"/>
      <c r="F9" s="49"/>
      <c r="G9" s="49"/>
      <c r="H9" s="51"/>
      <c r="I9" s="9"/>
      <c r="J9" s="52">
        <f>AVERAGE(J10:J83)</f>
        <v>83.279120010235232</v>
      </c>
      <c r="K9" s="52">
        <f>AVERAGE(K10:K83)</f>
        <v>82.62842850106999</v>
      </c>
      <c r="L9" s="52">
        <f>AVERAGE(L10:L83)</f>
        <v>87.680989528473816</v>
      </c>
      <c r="M9" s="52">
        <f>AVERAGE(M10:M83)</f>
        <v>87.657350746973364</v>
      </c>
      <c r="N9" s="52">
        <f>(J9*0.8)+(K9*0.1)+(L9*0.05)+(M9*0.05)</f>
        <v>83.653055872067554</v>
      </c>
      <c r="O9" s="9"/>
      <c r="P9" s="52">
        <f>AVERAGE(P10:P83)</f>
        <v>76.494607087827418</v>
      </c>
      <c r="Q9" s="52">
        <f>AVERAGE(Q10:Q83)</f>
        <v>75.333333333333329</v>
      </c>
      <c r="R9" s="52">
        <f>AVERAGE(R10:R83)</f>
        <v>81.999999999999986</v>
      </c>
      <c r="S9" s="52">
        <f>AVERAGE(S10:S83)</f>
        <v>79.666666666666657</v>
      </c>
      <c r="T9" s="52">
        <f t="shared" ref="T9" si="0">(P9*0.8)+(Q9*0.1)+(R9*0.05)+(S9*0.05)</f>
        <v>76.812352336928598</v>
      </c>
      <c r="U9" s="9"/>
      <c r="V9" s="52">
        <f>AVERAGE(V10:V83)</f>
        <v>83.713340078223098</v>
      </c>
      <c r="W9" s="52">
        <f>AVERAGE(W10:W83)</f>
        <v>83.501749972338189</v>
      </c>
      <c r="X9" s="52">
        <f>AVERAGE(X10:X83)</f>
        <v>86.671548730372223</v>
      </c>
      <c r="Y9" s="52">
        <f>AVERAGE(Y10:Y83)</f>
        <v>86.771002579826074</v>
      </c>
      <c r="Z9" s="53">
        <f>(V9*0.8)+(W9*0.1)+(X9*0.05)+(Y9*0.05)</f>
        <v>83.992974625322219</v>
      </c>
      <c r="AA9" s="9"/>
      <c r="AB9" s="52">
        <f>AVERAGE(AB10:AB83)</f>
        <v>99.806949806949802</v>
      </c>
      <c r="AC9" s="52">
        <f>AVERAGE(AC10:AC83)</f>
        <v>99.999999999999986</v>
      </c>
      <c r="AD9" s="52">
        <f>AVERAGE(AD10:AD83)</f>
        <v>99.999999999999986</v>
      </c>
      <c r="AE9" s="52">
        <f>AVERAGE(AE10:AE83)</f>
        <v>100</v>
      </c>
      <c r="AF9" s="53">
        <f>(AB9*0.8)+(AC9*0.1)+(AD9*0.05)+(AE9*0.05)</f>
        <v>99.845559845559848</v>
      </c>
      <c r="AG9" s="9"/>
      <c r="AH9" s="54">
        <f>AVERAGEIFS(AH10:AH83,D10:D83,"&gt;0")</f>
        <v>84.096995708597817</v>
      </c>
      <c r="AI9" s="9"/>
      <c r="AJ9" s="54"/>
      <c r="AK9" s="9"/>
      <c r="AL9" s="52">
        <f>AVERAGE(AL10:AL83)</f>
        <v>86.446740858505564</v>
      </c>
      <c r="AM9" s="52">
        <f>AVERAGE(AM10:AM83)</f>
        <v>85.13513513513513</v>
      </c>
      <c r="AN9" s="52">
        <f>AVERAGE(AN10:AN83)</f>
        <v>87.387387387387378</v>
      </c>
      <c r="AO9" s="52">
        <f>AVERAGE(AO10:AO83)</f>
        <v>87.162162162162161</v>
      </c>
      <c r="AP9" s="52">
        <f>(AL9*0.8)+(AM9*0.1)+(AN9*0.05)+(AO9*0.05)</f>
        <v>86.398383677795451</v>
      </c>
      <c r="AQ9" s="9"/>
      <c r="AR9" s="54">
        <f>AVERAGE(AR10:AR83)</f>
        <v>100</v>
      </c>
      <c r="AS9" s="9"/>
      <c r="AT9" s="52">
        <f>AVERAGE(AT10:AT83)</f>
        <v>87.223587223587231</v>
      </c>
      <c r="AU9" s="52">
        <f>AVERAGE(AU10:AU83)</f>
        <v>86.261261261261254</v>
      </c>
      <c r="AV9" s="52">
        <f>AVERAGE(AV10:AV83)</f>
        <v>89.414414414414409</v>
      </c>
      <c r="AW9" s="52">
        <f>AVERAGE(AW10:AW83)</f>
        <v>89.527027027027032</v>
      </c>
      <c r="AX9" s="52">
        <f t="shared" ref="AX9" si="1">(AT9*0.8)+(AU9*0.1)+(AV9*0.05)+(AW9*0.05)</f>
        <v>87.352067977067989</v>
      </c>
      <c r="AY9" s="9"/>
      <c r="AZ9" s="52">
        <f>AVERAGE(AZ10:AZ83)</f>
        <v>91.119691119691097</v>
      </c>
      <c r="BA9" s="52">
        <f>AVERAGE(BA10:BA83)</f>
        <v>90.315315315315303</v>
      </c>
      <c r="BB9" s="52">
        <f>AVERAGE(BB10:BB83)</f>
        <v>92.567567567567551</v>
      </c>
      <c r="BC9" s="52">
        <f>AVERAGE(BC10:BC83)</f>
        <v>91.891891891891888</v>
      </c>
      <c r="BD9" s="52">
        <f t="shared" ref="BD9" si="2">(AZ9*0.8)+(BA9*0.1)+(BB9*0.05)+(BC9*0.05)</f>
        <v>91.150257400257374</v>
      </c>
      <c r="BE9" s="9"/>
      <c r="BF9" s="63">
        <f>AVERAGEIFS(BF10:BF83,D10:D83,"&gt;0")</f>
        <v>85.233348197131704</v>
      </c>
    </row>
    <row r="10" spans="1:58" s="2" customFormat="1" ht="18" customHeight="1" x14ac:dyDescent="0.25">
      <c r="A10" s="14">
        <v>2</v>
      </c>
      <c r="B10" s="14">
        <v>1</v>
      </c>
      <c r="C10" s="20" t="s">
        <v>0</v>
      </c>
      <c r="D10" s="14">
        <v>1</v>
      </c>
      <c r="E10" s="36"/>
      <c r="F10" s="36"/>
      <c r="G10" s="16" t="s">
        <v>102</v>
      </c>
      <c r="H10" s="21" t="s">
        <v>114</v>
      </c>
      <c r="I10" s="11"/>
      <c r="J10" s="10">
        <v>87.965779127602929</v>
      </c>
      <c r="K10" s="10">
        <v>88.580246913580254</v>
      </c>
      <c r="L10" s="10">
        <v>89.197530864197532</v>
      </c>
      <c r="M10" s="10">
        <v>90.740740740740733</v>
      </c>
      <c r="N10" s="13">
        <f>(J10*0.8)+(K10*0.1)+(L10*0.05)+(M10*0.05)</f>
        <v>88.227561573687282</v>
      </c>
      <c r="O10" s="11"/>
      <c r="P10" s="10" t="s">
        <v>58</v>
      </c>
      <c r="Q10" s="10" t="s">
        <v>58</v>
      </c>
      <c r="R10" s="10" t="s">
        <v>58</v>
      </c>
      <c r="S10" s="10" t="s">
        <v>58</v>
      </c>
      <c r="T10" s="13" t="s">
        <v>58</v>
      </c>
      <c r="U10" s="17"/>
      <c r="V10" s="10">
        <v>99.679487179487126</v>
      </c>
      <c r="W10" s="10">
        <v>98.076923076923023</v>
      </c>
      <c r="X10" s="10">
        <v>99.999999999999943</v>
      </c>
      <c r="Y10" s="10">
        <v>99.999999999999943</v>
      </c>
      <c r="Z10" s="13">
        <f>(V10*0.8)+(W10*0.1)+(X10*0.05)+(Y10*0.05)</f>
        <v>99.551282051282016</v>
      </c>
      <c r="AA10" s="19"/>
      <c r="AB10" s="13" t="s">
        <v>58</v>
      </c>
      <c r="AC10" s="13" t="s">
        <v>58</v>
      </c>
      <c r="AD10" s="13" t="s">
        <v>58</v>
      </c>
      <c r="AE10" s="13" t="s">
        <v>58</v>
      </c>
      <c r="AF10" s="13" t="s">
        <v>58</v>
      </c>
      <c r="AG10" s="19"/>
      <c r="AH10" s="18">
        <f t="shared" ref="AH10:AH33" si="3">Z10</f>
        <v>99.551282051282016</v>
      </c>
      <c r="AI10" s="19"/>
      <c r="AJ10" s="38">
        <v>123</v>
      </c>
      <c r="AK10" s="19"/>
      <c r="AL10" s="10">
        <v>99.999999999999957</v>
      </c>
      <c r="AM10" s="10">
        <v>99.999999999999986</v>
      </c>
      <c r="AN10" s="10">
        <v>66.666666666666657</v>
      </c>
      <c r="AO10" s="10">
        <v>100</v>
      </c>
      <c r="AP10" s="13">
        <f>(AL10*0.8)+(AM10*0.1)+(AN10*0.05)+(AO10*0.05)</f>
        <v>98.3333333333333</v>
      </c>
      <c r="AQ10" s="19"/>
      <c r="AR10" s="10">
        <v>100</v>
      </c>
      <c r="AS10" s="19"/>
      <c r="AT10" s="10">
        <v>95.454545454545467</v>
      </c>
      <c r="AU10" s="10">
        <v>99.999999999999986</v>
      </c>
      <c r="AV10" s="10">
        <v>99.999999999999986</v>
      </c>
      <c r="AW10" s="10">
        <v>100</v>
      </c>
      <c r="AX10" s="13">
        <f t="shared" ref="AX10:AX45" si="4">(AT10*0.8)+(AU10*0.1)+(AV10*0.05)+(AW10*0.05)</f>
        <v>96.363636363636374</v>
      </c>
      <c r="AY10" s="19"/>
      <c r="AZ10" s="10">
        <v>99.999999999999972</v>
      </c>
      <c r="BA10" s="10">
        <v>99.999999999999986</v>
      </c>
      <c r="BB10" s="10">
        <v>99.999999999999986</v>
      </c>
      <c r="BC10" s="10">
        <v>100</v>
      </c>
      <c r="BD10" s="13">
        <f t="shared" ref="BD10:BD45" si="5">(AZ10*0.8)+(BA10*0.1)+(BB10*0.05)+(BC10*0.05)</f>
        <v>99.999999999999986</v>
      </c>
      <c r="BE10" s="19"/>
      <c r="BF10" s="60">
        <f>(N10*0.6)+(Z10*0.2)+(AP10*0.05)+(AR10*0.05)+(AX10*0.05)+(BD10*0.05)</f>
        <v>92.581641839317257</v>
      </c>
    </row>
    <row r="11" spans="1:58" s="2" customFormat="1" ht="18" customHeight="1" x14ac:dyDescent="0.25">
      <c r="A11" s="14">
        <v>3</v>
      </c>
      <c r="B11" s="5">
        <v>1</v>
      </c>
      <c r="C11" s="3" t="s">
        <v>33</v>
      </c>
      <c r="D11" s="14">
        <v>1</v>
      </c>
      <c r="E11" s="37"/>
      <c r="F11" s="37"/>
      <c r="G11" s="12" t="s">
        <v>102</v>
      </c>
      <c r="H11" s="21" t="s">
        <v>111</v>
      </c>
      <c r="I11" s="11"/>
      <c r="J11" s="10">
        <v>97.645243282498114</v>
      </c>
      <c r="K11" s="10">
        <v>98.148148148148124</v>
      </c>
      <c r="L11" s="10">
        <v>99.074074074074048</v>
      </c>
      <c r="M11" s="10">
        <v>97.685185185185162</v>
      </c>
      <c r="N11" s="13">
        <f t="shared" ref="N11:N72" si="6">(J11*0.8)+(K11*0.1)+(L11*0.05)+(M11*0.05)</f>
        <v>97.76897240377626</v>
      </c>
      <c r="O11" s="11"/>
      <c r="P11" s="10" t="s">
        <v>58</v>
      </c>
      <c r="Q11" s="10" t="s">
        <v>58</v>
      </c>
      <c r="R11" s="10" t="s">
        <v>58</v>
      </c>
      <c r="S11" s="10" t="s">
        <v>58</v>
      </c>
      <c r="T11" s="13" t="s">
        <v>58</v>
      </c>
      <c r="U11" s="17"/>
      <c r="V11" s="10">
        <v>99.999999999999943</v>
      </c>
      <c r="W11" s="10">
        <v>99.999999999999943</v>
      </c>
      <c r="X11" s="10">
        <v>99.999999999999943</v>
      </c>
      <c r="Y11" s="10">
        <v>99.999999999999943</v>
      </c>
      <c r="Z11" s="13">
        <f t="shared" ref="Z11:Z46" si="7">(V11*0.8)+(W11*0.1)+(X11*0.05)+(Y11*0.05)</f>
        <v>99.999999999999957</v>
      </c>
      <c r="AA11" s="19"/>
      <c r="AB11" s="13" t="s">
        <v>58</v>
      </c>
      <c r="AC11" s="13" t="s">
        <v>58</v>
      </c>
      <c r="AD11" s="13" t="s">
        <v>58</v>
      </c>
      <c r="AE11" s="13" t="s">
        <v>58</v>
      </c>
      <c r="AF11" s="13" t="s">
        <v>58</v>
      </c>
      <c r="AG11" s="19"/>
      <c r="AH11" s="18">
        <f t="shared" si="3"/>
        <v>99.999999999999957</v>
      </c>
      <c r="AI11" s="19"/>
      <c r="AJ11" s="38">
        <v>123</v>
      </c>
      <c r="AK11" s="19"/>
      <c r="AL11" s="10">
        <v>100</v>
      </c>
      <c r="AM11" s="10">
        <v>99.999999999999986</v>
      </c>
      <c r="AN11" s="10">
        <v>99.999999999999986</v>
      </c>
      <c r="AO11" s="10">
        <v>100</v>
      </c>
      <c r="AP11" s="18">
        <f t="shared" ref="AP11:AP46" si="8">(AL11*0.8)+(AM11*0.1)+(AN11*0.05)+(AO11*0.05)</f>
        <v>100</v>
      </c>
      <c r="AQ11" s="19"/>
      <c r="AR11" s="10">
        <v>100</v>
      </c>
      <c r="AS11" s="19"/>
      <c r="AT11" s="10">
        <v>100.00000000000001</v>
      </c>
      <c r="AU11" s="10">
        <v>99.999999999999986</v>
      </c>
      <c r="AV11" s="10">
        <v>99.999999999999986</v>
      </c>
      <c r="AW11" s="10">
        <v>100</v>
      </c>
      <c r="AX11" s="18">
        <f t="shared" si="4"/>
        <v>100.00000000000001</v>
      </c>
      <c r="AY11" s="19"/>
      <c r="AZ11" s="10">
        <v>100</v>
      </c>
      <c r="BA11" s="10">
        <v>99.999999999999986</v>
      </c>
      <c r="BB11" s="10">
        <v>99.999999999999986</v>
      </c>
      <c r="BC11" s="10">
        <v>100</v>
      </c>
      <c r="BD11" s="18">
        <f t="shared" si="5"/>
        <v>100</v>
      </c>
      <c r="BE11" s="19"/>
      <c r="BF11" s="60">
        <f t="shared" ref="BF11:BF13" si="9">(N11*0.6)+(Z11*0.2)+(AP11*0.05)+(AR11*0.05)+(AX11*0.05)+(BD11*0.05)</f>
        <v>98.661383442265745</v>
      </c>
    </row>
    <row r="12" spans="1:58" s="2" customFormat="1" ht="18" customHeight="1" x14ac:dyDescent="0.25">
      <c r="A12" s="14">
        <v>4</v>
      </c>
      <c r="B12" s="5">
        <v>1</v>
      </c>
      <c r="C12" s="3" t="s">
        <v>34</v>
      </c>
      <c r="D12" s="14">
        <v>1</v>
      </c>
      <c r="E12" s="37"/>
      <c r="F12" s="37"/>
      <c r="G12" s="12" t="s">
        <v>102</v>
      </c>
      <c r="H12" s="21" t="s">
        <v>109</v>
      </c>
      <c r="I12" s="11"/>
      <c r="J12" s="10">
        <v>100.00000000000004</v>
      </c>
      <c r="K12" s="10">
        <v>100.00000000000003</v>
      </c>
      <c r="L12" s="10">
        <v>100.00000000000003</v>
      </c>
      <c r="M12" s="10">
        <v>100.00000000000003</v>
      </c>
      <c r="N12" s="13">
        <f t="shared" si="6"/>
        <v>100.00000000000004</v>
      </c>
      <c r="O12" s="11"/>
      <c r="P12" s="10" t="s">
        <v>58</v>
      </c>
      <c r="Q12" s="10" t="s">
        <v>58</v>
      </c>
      <c r="R12" s="10" t="s">
        <v>58</v>
      </c>
      <c r="S12" s="10" t="s">
        <v>58</v>
      </c>
      <c r="T12" s="13" t="s">
        <v>58</v>
      </c>
      <c r="U12" s="17"/>
      <c r="V12" s="10">
        <v>99.999999999999943</v>
      </c>
      <c r="W12" s="10">
        <v>99.999999999999943</v>
      </c>
      <c r="X12" s="10">
        <v>99.999999999999943</v>
      </c>
      <c r="Y12" s="10">
        <v>99.999999999999943</v>
      </c>
      <c r="Z12" s="13">
        <f t="shared" si="7"/>
        <v>99.999999999999957</v>
      </c>
      <c r="AA12" s="19"/>
      <c r="AB12" s="13" t="s">
        <v>58</v>
      </c>
      <c r="AC12" s="13" t="s">
        <v>58</v>
      </c>
      <c r="AD12" s="13" t="s">
        <v>58</v>
      </c>
      <c r="AE12" s="13" t="s">
        <v>58</v>
      </c>
      <c r="AF12" s="13" t="s">
        <v>58</v>
      </c>
      <c r="AG12" s="19"/>
      <c r="AH12" s="18">
        <f t="shared" si="3"/>
        <v>99.999999999999957</v>
      </c>
      <c r="AI12" s="19"/>
      <c r="AJ12" s="38">
        <v>123</v>
      </c>
      <c r="AK12" s="19"/>
      <c r="AL12" s="10">
        <v>100</v>
      </c>
      <c r="AM12" s="10">
        <v>99.999999999999986</v>
      </c>
      <c r="AN12" s="10">
        <v>99.999999999999986</v>
      </c>
      <c r="AO12" s="10">
        <v>100</v>
      </c>
      <c r="AP12" s="18">
        <f t="shared" si="8"/>
        <v>100</v>
      </c>
      <c r="AQ12" s="19"/>
      <c r="AR12" s="10">
        <v>100</v>
      </c>
      <c r="AS12" s="19"/>
      <c r="AT12" s="10">
        <v>100.00000000000001</v>
      </c>
      <c r="AU12" s="10">
        <v>99.999999999999986</v>
      </c>
      <c r="AV12" s="10">
        <v>99.999999999999986</v>
      </c>
      <c r="AW12" s="10">
        <v>100</v>
      </c>
      <c r="AX12" s="18">
        <f t="shared" si="4"/>
        <v>100.00000000000001</v>
      </c>
      <c r="AY12" s="19"/>
      <c r="AZ12" s="10">
        <v>99.999999999999972</v>
      </c>
      <c r="BA12" s="10">
        <v>99.999999999999986</v>
      </c>
      <c r="BB12" s="10">
        <v>99.999999999999986</v>
      </c>
      <c r="BC12" s="10">
        <v>100</v>
      </c>
      <c r="BD12" s="18">
        <f t="shared" si="5"/>
        <v>99.999999999999986</v>
      </c>
      <c r="BE12" s="19"/>
      <c r="BF12" s="60">
        <f t="shared" si="9"/>
        <v>100.00000000000001</v>
      </c>
    </row>
    <row r="13" spans="1:58" s="2" customFormat="1" ht="18" customHeight="1" x14ac:dyDescent="0.25">
      <c r="A13" s="14">
        <v>5</v>
      </c>
      <c r="B13" s="5">
        <v>1</v>
      </c>
      <c r="C13" s="3" t="s">
        <v>1</v>
      </c>
      <c r="D13" s="14">
        <v>1</v>
      </c>
      <c r="E13" s="37"/>
      <c r="F13" s="37"/>
      <c r="G13" s="12" t="s">
        <v>102</v>
      </c>
      <c r="H13" s="21" t="s">
        <v>109</v>
      </c>
      <c r="I13" s="11"/>
      <c r="J13" s="10">
        <v>99.999999999999915</v>
      </c>
      <c r="K13" s="10">
        <v>99.999999999999972</v>
      </c>
      <c r="L13" s="10">
        <v>99.999999999999972</v>
      </c>
      <c r="M13" s="10">
        <v>99.999999999999972</v>
      </c>
      <c r="N13" s="13">
        <f t="shared" si="6"/>
        <v>99.999999999999943</v>
      </c>
      <c r="O13" s="11"/>
      <c r="P13" s="10" t="s">
        <v>58</v>
      </c>
      <c r="Q13" s="10" t="s">
        <v>58</v>
      </c>
      <c r="R13" s="10" t="s">
        <v>58</v>
      </c>
      <c r="S13" s="10" t="s">
        <v>58</v>
      </c>
      <c r="T13" s="13" t="s">
        <v>58</v>
      </c>
      <c r="U13" s="17"/>
      <c r="V13" s="10">
        <v>99.999999999999943</v>
      </c>
      <c r="W13" s="10">
        <v>99.999999999999943</v>
      </c>
      <c r="X13" s="10">
        <v>99.999999999999943</v>
      </c>
      <c r="Y13" s="10">
        <v>99.999999999999943</v>
      </c>
      <c r="Z13" s="13">
        <f t="shared" si="7"/>
        <v>99.999999999999957</v>
      </c>
      <c r="AA13" s="19"/>
      <c r="AB13" s="13" t="s">
        <v>58</v>
      </c>
      <c r="AC13" s="13" t="s">
        <v>58</v>
      </c>
      <c r="AD13" s="13" t="s">
        <v>58</v>
      </c>
      <c r="AE13" s="13" t="s">
        <v>58</v>
      </c>
      <c r="AF13" s="13" t="s">
        <v>58</v>
      </c>
      <c r="AG13" s="19"/>
      <c r="AH13" s="18">
        <f t="shared" si="3"/>
        <v>99.999999999999957</v>
      </c>
      <c r="AI13" s="19"/>
      <c r="AJ13" s="38">
        <v>123</v>
      </c>
      <c r="AK13" s="19"/>
      <c r="AL13" s="10">
        <v>99.999999999999957</v>
      </c>
      <c r="AM13" s="10">
        <v>99.999999999999986</v>
      </c>
      <c r="AN13" s="10">
        <v>99.999999999999986</v>
      </c>
      <c r="AO13" s="10">
        <v>100</v>
      </c>
      <c r="AP13" s="18">
        <f t="shared" si="8"/>
        <v>99.999999999999972</v>
      </c>
      <c r="AQ13" s="19"/>
      <c r="AR13" s="10">
        <v>100</v>
      </c>
      <c r="AS13" s="19"/>
      <c r="AT13" s="10">
        <v>100.00000000000001</v>
      </c>
      <c r="AU13" s="10">
        <v>99.999999999999986</v>
      </c>
      <c r="AV13" s="10">
        <v>99.999999999999986</v>
      </c>
      <c r="AW13" s="10">
        <v>100</v>
      </c>
      <c r="AX13" s="18">
        <f t="shared" si="4"/>
        <v>100.00000000000001</v>
      </c>
      <c r="AY13" s="19"/>
      <c r="AZ13" s="10">
        <v>99.999999999999972</v>
      </c>
      <c r="BA13" s="10">
        <v>99.999999999999986</v>
      </c>
      <c r="BB13" s="10">
        <v>99.999999999999986</v>
      </c>
      <c r="BC13" s="10">
        <v>100</v>
      </c>
      <c r="BD13" s="18">
        <f t="shared" si="5"/>
        <v>99.999999999999986</v>
      </c>
      <c r="BE13" s="19"/>
      <c r="BF13" s="60">
        <f t="shared" si="9"/>
        <v>99.999999999999957</v>
      </c>
    </row>
    <row r="14" spans="1:58" s="2" customFormat="1" ht="18" customHeight="1" x14ac:dyDescent="0.25">
      <c r="A14" s="14">
        <v>7</v>
      </c>
      <c r="B14" s="5">
        <v>1</v>
      </c>
      <c r="C14" s="3" t="s">
        <v>63</v>
      </c>
      <c r="D14" s="14">
        <v>1</v>
      </c>
      <c r="E14" s="37"/>
      <c r="F14" s="37"/>
      <c r="G14" s="12" t="s">
        <v>102</v>
      </c>
      <c r="H14" s="21" t="s">
        <v>109</v>
      </c>
      <c r="I14" s="11"/>
      <c r="J14" s="10">
        <v>99.999999999999915</v>
      </c>
      <c r="K14" s="10">
        <v>99.999999999999972</v>
      </c>
      <c r="L14" s="10">
        <v>99.999999999999972</v>
      </c>
      <c r="M14" s="10">
        <v>99.999999999999972</v>
      </c>
      <c r="N14" s="13">
        <f t="shared" si="6"/>
        <v>99.999999999999943</v>
      </c>
      <c r="O14" s="11"/>
      <c r="P14" s="10">
        <v>99.999999999999986</v>
      </c>
      <c r="Q14" s="10">
        <v>99.999999999999986</v>
      </c>
      <c r="R14" s="10">
        <v>99.999999999999986</v>
      </c>
      <c r="S14" s="10">
        <v>99.999999999999986</v>
      </c>
      <c r="T14" s="13">
        <f t="shared" ref="T14:T46" si="10">(P14*0.8)+(Q14*0.1)+(R14*0.05)+(S14*0.05)</f>
        <v>100</v>
      </c>
      <c r="U14" s="17"/>
      <c r="V14" s="10">
        <v>99.999999999999943</v>
      </c>
      <c r="W14" s="10">
        <v>99.999999999999943</v>
      </c>
      <c r="X14" s="10">
        <v>99.999999999999943</v>
      </c>
      <c r="Y14" s="10">
        <v>99.999999999999943</v>
      </c>
      <c r="Z14" s="13">
        <f t="shared" si="7"/>
        <v>99.999999999999957</v>
      </c>
      <c r="AA14" s="19"/>
      <c r="AB14" s="13" t="s">
        <v>58</v>
      </c>
      <c r="AC14" s="13" t="s">
        <v>58</v>
      </c>
      <c r="AD14" s="13" t="s">
        <v>58</v>
      </c>
      <c r="AE14" s="13" t="s">
        <v>58</v>
      </c>
      <c r="AF14" s="13" t="s">
        <v>58</v>
      </c>
      <c r="AG14" s="19"/>
      <c r="AH14" s="18">
        <f t="shared" si="3"/>
        <v>99.999999999999957</v>
      </c>
      <c r="AI14" s="19"/>
      <c r="AJ14" s="38">
        <v>123</v>
      </c>
      <c r="AK14" s="19"/>
      <c r="AL14" s="10">
        <v>99.999999999999957</v>
      </c>
      <c r="AM14" s="10">
        <v>99.999999999999986</v>
      </c>
      <c r="AN14" s="10">
        <v>99.999999999999986</v>
      </c>
      <c r="AO14" s="10">
        <v>100</v>
      </c>
      <c r="AP14" s="18">
        <f t="shared" si="8"/>
        <v>99.999999999999972</v>
      </c>
      <c r="AQ14" s="19"/>
      <c r="AR14" s="10">
        <v>100</v>
      </c>
      <c r="AS14" s="19"/>
      <c r="AT14" s="10">
        <v>100.00000000000001</v>
      </c>
      <c r="AU14" s="10">
        <v>99.999999999999986</v>
      </c>
      <c r="AV14" s="10">
        <v>99.999999999999986</v>
      </c>
      <c r="AW14" s="10">
        <v>100</v>
      </c>
      <c r="AX14" s="18">
        <f t="shared" si="4"/>
        <v>100.00000000000001</v>
      </c>
      <c r="AY14" s="19"/>
      <c r="AZ14" s="10">
        <v>99.999999999999972</v>
      </c>
      <c r="BA14" s="10">
        <v>99.999999999999986</v>
      </c>
      <c r="BB14" s="10">
        <v>99.999999999999986</v>
      </c>
      <c r="BC14" s="10">
        <v>100</v>
      </c>
      <c r="BD14" s="18">
        <f t="shared" si="5"/>
        <v>99.999999999999986</v>
      </c>
      <c r="BE14" s="19"/>
      <c r="BF14" s="60">
        <f>(N14*0.6)+(T14*0.05)+(Z14*0.15)+(AP14*0.05)+(AR14*0.05)+(AX14*0.05)+(BD14*0.05)</f>
        <v>99.999999999999972</v>
      </c>
    </row>
    <row r="15" spans="1:58" s="2" customFormat="1" ht="18" customHeight="1" x14ac:dyDescent="0.25">
      <c r="A15" s="14">
        <v>9</v>
      </c>
      <c r="B15" s="5">
        <v>1</v>
      </c>
      <c r="C15" s="3" t="s">
        <v>2</v>
      </c>
      <c r="D15" s="14">
        <v>1</v>
      </c>
      <c r="E15" s="36"/>
      <c r="F15" s="36"/>
      <c r="G15" s="12" t="s">
        <v>102</v>
      </c>
      <c r="H15" s="21" t="s">
        <v>119</v>
      </c>
      <c r="I15" s="11"/>
      <c r="J15" s="10">
        <v>76.757067250488291</v>
      </c>
      <c r="K15" s="10">
        <v>76.543209876543216</v>
      </c>
      <c r="L15" s="10">
        <v>92.283950617283935</v>
      </c>
      <c r="M15" s="10">
        <v>91.203703703703667</v>
      </c>
      <c r="N15" s="13">
        <f t="shared" si="6"/>
        <v>78.234357504094334</v>
      </c>
      <c r="O15" s="11"/>
      <c r="P15" s="10" t="s">
        <v>58</v>
      </c>
      <c r="Q15" s="10" t="s">
        <v>58</v>
      </c>
      <c r="R15" s="10" t="s">
        <v>58</v>
      </c>
      <c r="S15" s="10" t="s">
        <v>58</v>
      </c>
      <c r="T15" s="13" t="s">
        <v>58</v>
      </c>
      <c r="U15" s="17"/>
      <c r="V15" s="10">
        <v>99.786324786324727</v>
      </c>
      <c r="W15" s="10">
        <v>99.999999999999943</v>
      </c>
      <c r="X15" s="10">
        <v>99.999999999999943</v>
      </c>
      <c r="Y15" s="10">
        <v>99.038461538461476</v>
      </c>
      <c r="Z15" s="13">
        <f t="shared" si="7"/>
        <v>99.780982905982867</v>
      </c>
      <c r="AA15" s="19"/>
      <c r="AB15" s="13" t="s">
        <v>58</v>
      </c>
      <c r="AC15" s="13" t="s">
        <v>58</v>
      </c>
      <c r="AD15" s="13" t="s">
        <v>58</v>
      </c>
      <c r="AE15" s="13" t="s">
        <v>58</v>
      </c>
      <c r="AF15" s="13" t="s">
        <v>58</v>
      </c>
      <c r="AG15" s="19"/>
      <c r="AH15" s="18">
        <f t="shared" si="3"/>
        <v>99.780982905982867</v>
      </c>
      <c r="AI15" s="19"/>
      <c r="AJ15" s="38">
        <v>123</v>
      </c>
      <c r="AK15" s="19"/>
      <c r="AL15" s="10">
        <v>100</v>
      </c>
      <c r="AM15" s="10">
        <v>99.999999999999986</v>
      </c>
      <c r="AN15" s="10">
        <v>99.999999999999986</v>
      </c>
      <c r="AO15" s="10">
        <v>100</v>
      </c>
      <c r="AP15" s="18">
        <f t="shared" si="8"/>
        <v>100</v>
      </c>
      <c r="AQ15" s="19"/>
      <c r="AR15" s="10">
        <v>100</v>
      </c>
      <c r="AS15" s="19"/>
      <c r="AT15" s="10">
        <v>100.00000000000001</v>
      </c>
      <c r="AU15" s="10">
        <v>99.999999999999986</v>
      </c>
      <c r="AV15" s="10">
        <v>99.999999999999986</v>
      </c>
      <c r="AW15" s="10">
        <v>100</v>
      </c>
      <c r="AX15" s="18">
        <f t="shared" si="4"/>
        <v>100.00000000000001</v>
      </c>
      <c r="AY15" s="19"/>
      <c r="AZ15" s="10">
        <v>99.999999999999972</v>
      </c>
      <c r="BA15" s="10">
        <v>99.999999999999986</v>
      </c>
      <c r="BB15" s="10">
        <v>99.999999999999986</v>
      </c>
      <c r="BC15" s="10">
        <v>100</v>
      </c>
      <c r="BD15" s="18">
        <f t="shared" si="5"/>
        <v>99.999999999999986</v>
      </c>
      <c r="BE15" s="19"/>
      <c r="BF15" s="60">
        <f>(N15*0.6)+(Z15*0.2)+(AP15*0.05)+(AR15*0.05)+(AX15*0.05)+(BD15*0.05)</f>
        <v>86.896811083653176</v>
      </c>
    </row>
    <row r="16" spans="1:58" s="2" customFormat="1" ht="18" customHeight="1" x14ac:dyDescent="0.25">
      <c r="A16" s="14">
        <v>10</v>
      </c>
      <c r="B16" s="5">
        <v>1</v>
      </c>
      <c r="C16" s="3" t="s">
        <v>16</v>
      </c>
      <c r="D16" s="14">
        <v>1</v>
      </c>
      <c r="E16" s="37"/>
      <c r="F16" s="37"/>
      <c r="G16" s="12" t="s">
        <v>102</v>
      </c>
      <c r="H16" s="21" t="s">
        <v>114</v>
      </c>
      <c r="I16" s="11"/>
      <c r="J16" s="10">
        <v>92.773381468608662</v>
      </c>
      <c r="K16" s="10">
        <v>94.025157232704416</v>
      </c>
      <c r="L16" s="10">
        <v>94.33962264150945</v>
      </c>
      <c r="M16" s="10">
        <v>94.33962264150945</v>
      </c>
      <c r="N16" s="13">
        <f t="shared" si="6"/>
        <v>93.055183162308325</v>
      </c>
      <c r="O16" s="11"/>
      <c r="P16" s="10">
        <v>99.999999999999986</v>
      </c>
      <c r="Q16" s="10">
        <v>99.999999999999986</v>
      </c>
      <c r="R16" s="10">
        <v>99.999999999999986</v>
      </c>
      <c r="S16" s="10">
        <v>99.999999999999986</v>
      </c>
      <c r="T16" s="13">
        <f t="shared" si="10"/>
        <v>100</v>
      </c>
      <c r="U16" s="17"/>
      <c r="V16" s="10">
        <v>99.999999999999943</v>
      </c>
      <c r="W16" s="10">
        <v>99.999999999999943</v>
      </c>
      <c r="X16" s="10">
        <v>99.999999999999943</v>
      </c>
      <c r="Y16" s="10">
        <v>99.999999999999943</v>
      </c>
      <c r="Z16" s="13">
        <f t="shared" si="7"/>
        <v>99.999999999999957</v>
      </c>
      <c r="AA16" s="19"/>
      <c r="AB16" s="13" t="s">
        <v>58</v>
      </c>
      <c r="AC16" s="13" t="s">
        <v>58</v>
      </c>
      <c r="AD16" s="13" t="s">
        <v>58</v>
      </c>
      <c r="AE16" s="13" t="s">
        <v>58</v>
      </c>
      <c r="AF16" s="13" t="s">
        <v>58</v>
      </c>
      <c r="AG16" s="19"/>
      <c r="AH16" s="18">
        <f t="shared" si="3"/>
        <v>99.999999999999957</v>
      </c>
      <c r="AI16" s="19"/>
      <c r="AJ16" s="38">
        <v>123</v>
      </c>
      <c r="AK16" s="19"/>
      <c r="AL16" s="10">
        <v>100</v>
      </c>
      <c r="AM16" s="10">
        <v>99.999999999999986</v>
      </c>
      <c r="AN16" s="10">
        <v>99.999999999999986</v>
      </c>
      <c r="AO16" s="10">
        <v>100</v>
      </c>
      <c r="AP16" s="18">
        <f t="shared" si="8"/>
        <v>100</v>
      </c>
      <c r="AQ16" s="19"/>
      <c r="AR16" s="10">
        <v>100</v>
      </c>
      <c r="AS16" s="19"/>
      <c r="AT16" s="10">
        <v>100.00000000000001</v>
      </c>
      <c r="AU16" s="10">
        <v>99.999999999999986</v>
      </c>
      <c r="AV16" s="10">
        <v>99.999999999999986</v>
      </c>
      <c r="AW16" s="10">
        <v>100</v>
      </c>
      <c r="AX16" s="18">
        <f t="shared" si="4"/>
        <v>100.00000000000001</v>
      </c>
      <c r="AY16" s="19"/>
      <c r="AZ16" s="10">
        <v>99.999999999999972</v>
      </c>
      <c r="BA16" s="10">
        <v>99.999999999999986</v>
      </c>
      <c r="BB16" s="10">
        <v>99.999999999999986</v>
      </c>
      <c r="BC16" s="10">
        <v>100</v>
      </c>
      <c r="BD16" s="18">
        <f t="shared" si="5"/>
        <v>99.999999999999986</v>
      </c>
      <c r="BE16" s="19"/>
      <c r="BF16" s="60">
        <f t="shared" ref="BF16:BF17" si="11">(N16*0.6)+(T16*0.05)+(Z16*0.15)+(AP16*0.05)+(AR16*0.05)+(AX16*0.05)+(BD16*0.05)</f>
        <v>95.833109897384986</v>
      </c>
    </row>
    <row r="17" spans="1:58" s="2" customFormat="1" ht="18" customHeight="1" x14ac:dyDescent="0.25">
      <c r="A17" s="14">
        <v>11</v>
      </c>
      <c r="B17" s="5">
        <v>1</v>
      </c>
      <c r="C17" s="3" t="s">
        <v>3</v>
      </c>
      <c r="D17" s="14">
        <v>1</v>
      </c>
      <c r="E17" s="37"/>
      <c r="F17" s="37"/>
      <c r="G17" s="12" t="s">
        <v>102</v>
      </c>
      <c r="H17" s="21" t="s">
        <v>120</v>
      </c>
      <c r="I17" s="11"/>
      <c r="J17" s="10">
        <v>100.00000000000006</v>
      </c>
      <c r="K17" s="10">
        <v>100.00000000000003</v>
      </c>
      <c r="L17" s="10">
        <v>100.00000000000003</v>
      </c>
      <c r="M17" s="10">
        <v>100.00000000000003</v>
      </c>
      <c r="N17" s="13">
        <f t="shared" si="6"/>
        <v>100.00000000000006</v>
      </c>
      <c r="O17" s="11"/>
      <c r="P17" s="10">
        <v>99.999999999999986</v>
      </c>
      <c r="Q17" s="10">
        <v>99.999999999999986</v>
      </c>
      <c r="R17" s="10">
        <v>99.999999999999986</v>
      </c>
      <c r="S17" s="10">
        <v>99.999999999999986</v>
      </c>
      <c r="T17" s="13">
        <f t="shared" si="10"/>
        <v>100</v>
      </c>
      <c r="U17" s="17"/>
      <c r="V17" s="10">
        <v>99.999999999999943</v>
      </c>
      <c r="W17" s="10">
        <v>99.999999999999943</v>
      </c>
      <c r="X17" s="10">
        <v>99.999999999999943</v>
      </c>
      <c r="Y17" s="10">
        <v>99.999999999999943</v>
      </c>
      <c r="Z17" s="13">
        <f t="shared" si="7"/>
        <v>99.999999999999957</v>
      </c>
      <c r="AA17" s="19"/>
      <c r="AB17" s="13" t="s">
        <v>58</v>
      </c>
      <c r="AC17" s="13" t="s">
        <v>58</v>
      </c>
      <c r="AD17" s="13" t="s">
        <v>58</v>
      </c>
      <c r="AE17" s="13" t="s">
        <v>58</v>
      </c>
      <c r="AF17" s="13" t="s">
        <v>58</v>
      </c>
      <c r="AG17" s="19"/>
      <c r="AH17" s="18">
        <f t="shared" si="3"/>
        <v>99.999999999999957</v>
      </c>
      <c r="AI17" s="19"/>
      <c r="AJ17" s="38">
        <v>123</v>
      </c>
      <c r="AK17" s="19"/>
      <c r="AL17" s="10">
        <v>99.999999999999957</v>
      </c>
      <c r="AM17" s="10">
        <v>99.999999999999986</v>
      </c>
      <c r="AN17" s="10">
        <v>99.999999999999986</v>
      </c>
      <c r="AO17" s="10">
        <v>100</v>
      </c>
      <c r="AP17" s="18">
        <f t="shared" si="8"/>
        <v>99.999999999999972</v>
      </c>
      <c r="AQ17" s="19"/>
      <c r="AR17" s="10">
        <v>100</v>
      </c>
      <c r="AS17" s="19"/>
      <c r="AT17" s="10">
        <v>100.00000000000001</v>
      </c>
      <c r="AU17" s="10">
        <v>99.999999999999986</v>
      </c>
      <c r="AV17" s="10">
        <v>99.999999999999986</v>
      </c>
      <c r="AW17" s="10">
        <v>100</v>
      </c>
      <c r="AX17" s="18">
        <f t="shared" si="4"/>
        <v>100.00000000000001</v>
      </c>
      <c r="AY17" s="19"/>
      <c r="AZ17" s="10">
        <v>99.999999999999972</v>
      </c>
      <c r="BA17" s="10">
        <v>99.999999999999986</v>
      </c>
      <c r="BB17" s="10">
        <v>99.999999999999986</v>
      </c>
      <c r="BC17" s="10">
        <v>100</v>
      </c>
      <c r="BD17" s="18">
        <f t="shared" si="5"/>
        <v>99.999999999999986</v>
      </c>
      <c r="BE17" s="19"/>
      <c r="BF17" s="60">
        <f t="shared" si="11"/>
        <v>100.00000000000003</v>
      </c>
    </row>
    <row r="18" spans="1:58" s="2" customFormat="1" ht="18" customHeight="1" x14ac:dyDescent="0.25">
      <c r="A18" s="14">
        <v>13</v>
      </c>
      <c r="B18" s="5">
        <v>1</v>
      </c>
      <c r="C18" s="3" t="s">
        <v>17</v>
      </c>
      <c r="D18" s="14">
        <v>1</v>
      </c>
      <c r="E18" s="37"/>
      <c r="F18" s="37"/>
      <c r="G18" s="12" t="s">
        <v>102</v>
      </c>
      <c r="H18" s="21" t="s">
        <v>105</v>
      </c>
      <c r="I18" s="11"/>
      <c r="J18" s="10">
        <v>100.00000000000004</v>
      </c>
      <c r="K18" s="10">
        <v>100.00000000000003</v>
      </c>
      <c r="L18" s="10">
        <v>100.00000000000003</v>
      </c>
      <c r="M18" s="10">
        <v>100.00000000000003</v>
      </c>
      <c r="N18" s="13">
        <f t="shared" si="6"/>
        <v>100.00000000000004</v>
      </c>
      <c r="O18" s="11"/>
      <c r="P18" s="10">
        <v>99.999999999999986</v>
      </c>
      <c r="Q18" s="10">
        <v>99.999999999999986</v>
      </c>
      <c r="R18" s="10">
        <v>99.999999999999986</v>
      </c>
      <c r="S18" s="10">
        <v>99.999999999999986</v>
      </c>
      <c r="T18" s="13">
        <f t="shared" si="10"/>
        <v>100</v>
      </c>
      <c r="U18" s="17"/>
      <c r="V18" s="10">
        <v>99.999999999999943</v>
      </c>
      <c r="W18" s="10">
        <v>99.999999999999943</v>
      </c>
      <c r="X18" s="10">
        <v>99.999999999999943</v>
      </c>
      <c r="Y18" s="10">
        <v>99.999999999999943</v>
      </c>
      <c r="Z18" s="13">
        <f t="shared" si="7"/>
        <v>99.999999999999957</v>
      </c>
      <c r="AA18" s="19"/>
      <c r="AB18" s="13" t="s">
        <v>58</v>
      </c>
      <c r="AC18" s="13" t="s">
        <v>58</v>
      </c>
      <c r="AD18" s="13" t="s">
        <v>58</v>
      </c>
      <c r="AE18" s="13" t="s">
        <v>58</v>
      </c>
      <c r="AF18" s="13" t="s">
        <v>58</v>
      </c>
      <c r="AG18" s="19"/>
      <c r="AH18" s="18">
        <f t="shared" si="3"/>
        <v>99.999999999999957</v>
      </c>
      <c r="AI18" s="19"/>
      <c r="AJ18" s="38">
        <v>123</v>
      </c>
      <c r="AK18" s="19"/>
      <c r="AL18" s="10">
        <v>100</v>
      </c>
      <c r="AM18" s="10">
        <v>99.999999999999986</v>
      </c>
      <c r="AN18" s="10">
        <v>99.999999999999986</v>
      </c>
      <c r="AO18" s="10">
        <v>100</v>
      </c>
      <c r="AP18" s="18">
        <f t="shared" si="8"/>
        <v>100</v>
      </c>
      <c r="AQ18" s="19"/>
      <c r="AR18" s="10">
        <v>100</v>
      </c>
      <c r="AS18" s="19"/>
      <c r="AT18" s="10">
        <v>100.00000000000001</v>
      </c>
      <c r="AU18" s="10">
        <v>99.999999999999986</v>
      </c>
      <c r="AV18" s="10">
        <v>99.999999999999986</v>
      </c>
      <c r="AW18" s="10">
        <v>100</v>
      </c>
      <c r="AX18" s="18">
        <f t="shared" si="4"/>
        <v>100.00000000000001</v>
      </c>
      <c r="AY18" s="19"/>
      <c r="AZ18" s="10">
        <v>99.999999999999972</v>
      </c>
      <c r="BA18" s="10">
        <v>99.999999999999986</v>
      </c>
      <c r="BB18" s="10">
        <v>99.999999999999986</v>
      </c>
      <c r="BC18" s="10">
        <v>100</v>
      </c>
      <c r="BD18" s="18">
        <f t="shared" si="5"/>
        <v>99.999999999999986</v>
      </c>
      <c r="BE18" s="19"/>
      <c r="BF18" s="60">
        <f>(N18*0.6)+(T18*0.05)+(Z18*0.15)+(AP18*0.05)+(AR18*0.05)+(AX18*0.05)+(BD18*0.05)</f>
        <v>100.00000000000003</v>
      </c>
    </row>
    <row r="19" spans="1:58" s="2" customFormat="1" ht="18" customHeight="1" x14ac:dyDescent="0.25">
      <c r="A19" s="14">
        <v>14</v>
      </c>
      <c r="B19" s="5">
        <v>1</v>
      </c>
      <c r="C19" s="3" t="s">
        <v>4</v>
      </c>
      <c r="D19" s="14">
        <v>1</v>
      </c>
      <c r="E19" s="37"/>
      <c r="F19" s="37"/>
      <c r="G19" s="12" t="s">
        <v>102</v>
      </c>
      <c r="H19" s="21" t="s">
        <v>111</v>
      </c>
      <c r="I19" s="11"/>
      <c r="J19" s="10">
        <v>94.356705442852444</v>
      </c>
      <c r="K19" s="10">
        <v>95.283018867924554</v>
      </c>
      <c r="L19" s="10">
        <v>95.283018867924554</v>
      </c>
      <c r="M19" s="10">
        <v>94.339622641509465</v>
      </c>
      <c r="N19" s="13">
        <f t="shared" si="6"/>
        <v>94.494798316546124</v>
      </c>
      <c r="O19" s="11"/>
      <c r="P19" s="10" t="s">
        <v>58</v>
      </c>
      <c r="Q19" s="10" t="s">
        <v>58</v>
      </c>
      <c r="R19" s="10" t="s">
        <v>58</v>
      </c>
      <c r="S19" s="10" t="s">
        <v>58</v>
      </c>
      <c r="T19" s="13" t="s">
        <v>58</v>
      </c>
      <c r="U19" s="17"/>
      <c r="V19" s="10">
        <v>90.224358974358935</v>
      </c>
      <c r="W19" s="10">
        <v>90.384615384615344</v>
      </c>
      <c r="X19" s="10">
        <v>90.384615384615344</v>
      </c>
      <c r="Y19" s="10">
        <v>89.423076923076891</v>
      </c>
      <c r="Z19" s="13">
        <f t="shared" si="7"/>
        <v>90.2083333333333</v>
      </c>
      <c r="AA19" s="19"/>
      <c r="AB19" s="13" t="s">
        <v>58</v>
      </c>
      <c r="AC19" s="13" t="s">
        <v>58</v>
      </c>
      <c r="AD19" s="13" t="s">
        <v>58</v>
      </c>
      <c r="AE19" s="13" t="s">
        <v>58</v>
      </c>
      <c r="AF19" s="13" t="s">
        <v>58</v>
      </c>
      <c r="AG19" s="19"/>
      <c r="AH19" s="18">
        <f t="shared" si="3"/>
        <v>90.2083333333333</v>
      </c>
      <c r="AI19" s="19"/>
      <c r="AJ19" s="38">
        <v>123</v>
      </c>
      <c r="AK19" s="19"/>
      <c r="AL19" s="10">
        <v>100</v>
      </c>
      <c r="AM19" s="10">
        <v>99.999999999999986</v>
      </c>
      <c r="AN19" s="10">
        <v>99.999999999999986</v>
      </c>
      <c r="AO19" s="10">
        <v>100</v>
      </c>
      <c r="AP19" s="18">
        <f t="shared" si="8"/>
        <v>100</v>
      </c>
      <c r="AQ19" s="19"/>
      <c r="AR19" s="10">
        <v>100</v>
      </c>
      <c r="AS19" s="19"/>
      <c r="AT19" s="10">
        <v>90.909090909090921</v>
      </c>
      <c r="AU19" s="10">
        <v>99.999999999999986</v>
      </c>
      <c r="AV19" s="10">
        <v>99.999999999999986</v>
      </c>
      <c r="AW19" s="10">
        <v>50</v>
      </c>
      <c r="AX19" s="18">
        <f t="shared" si="4"/>
        <v>90.227272727272734</v>
      </c>
      <c r="AY19" s="19"/>
      <c r="AZ19" s="10">
        <v>85.714285714285694</v>
      </c>
      <c r="BA19" s="10">
        <v>99.999999999999986</v>
      </c>
      <c r="BB19" s="10">
        <v>99.999999999999986</v>
      </c>
      <c r="BC19" s="10">
        <v>50</v>
      </c>
      <c r="BD19" s="18">
        <f t="shared" si="5"/>
        <v>86.071428571428555</v>
      </c>
      <c r="BE19" s="19"/>
      <c r="BF19" s="60">
        <f t="shared" ref="BF19:BF20" si="12">(N19*0.6)+(Z19*0.2)+(AP19*0.05)+(AR19*0.05)+(AX19*0.05)+(BD19*0.05)</f>
        <v>93.553480721529411</v>
      </c>
    </row>
    <row r="20" spans="1:58" s="2" customFormat="1" ht="18" customHeight="1" x14ac:dyDescent="0.25">
      <c r="A20" s="14">
        <v>15</v>
      </c>
      <c r="B20" s="5">
        <v>1</v>
      </c>
      <c r="C20" s="3" t="s">
        <v>5</v>
      </c>
      <c r="D20" s="14">
        <v>1</v>
      </c>
      <c r="E20" s="37"/>
      <c r="F20" s="37"/>
      <c r="G20" s="12" t="s">
        <v>102</v>
      </c>
      <c r="H20" s="21" t="s">
        <v>111</v>
      </c>
      <c r="I20" s="11"/>
      <c r="J20" s="10">
        <v>62.97488785824514</v>
      </c>
      <c r="K20" s="10">
        <v>62.578616352201259</v>
      </c>
      <c r="L20" s="10">
        <v>94.654088050314485</v>
      </c>
      <c r="M20" s="10">
        <v>95.28301886792454</v>
      </c>
      <c r="N20" s="13">
        <f t="shared" si="6"/>
        <v>66.134627267728192</v>
      </c>
      <c r="O20" s="11"/>
      <c r="P20" s="10" t="s">
        <v>58</v>
      </c>
      <c r="Q20" s="10" t="s">
        <v>58</v>
      </c>
      <c r="R20" s="10" t="s">
        <v>58</v>
      </c>
      <c r="S20" s="10" t="s">
        <v>58</v>
      </c>
      <c r="T20" s="13" t="s">
        <v>58</v>
      </c>
      <c r="U20" s="17"/>
      <c r="V20" s="10">
        <v>79.487179487179461</v>
      </c>
      <c r="W20" s="10">
        <v>78.846153846153825</v>
      </c>
      <c r="X20" s="10">
        <v>90.384615384615344</v>
      </c>
      <c r="Y20" s="10">
        <v>90.384615384615344</v>
      </c>
      <c r="Z20" s="13">
        <f t="shared" si="7"/>
        <v>80.512820512820497</v>
      </c>
      <c r="AA20" s="19"/>
      <c r="AB20" s="13" t="s">
        <v>58</v>
      </c>
      <c r="AC20" s="13" t="s">
        <v>58</v>
      </c>
      <c r="AD20" s="13" t="s">
        <v>58</v>
      </c>
      <c r="AE20" s="13" t="s">
        <v>58</v>
      </c>
      <c r="AF20" s="13" t="s">
        <v>58</v>
      </c>
      <c r="AG20" s="19"/>
      <c r="AH20" s="18">
        <f t="shared" si="3"/>
        <v>80.512820512820497</v>
      </c>
      <c r="AI20" s="19"/>
      <c r="AJ20" s="38">
        <v>123</v>
      </c>
      <c r="AK20" s="19"/>
      <c r="AL20" s="10">
        <v>100</v>
      </c>
      <c r="AM20" s="10">
        <v>99.999999999999986</v>
      </c>
      <c r="AN20" s="10">
        <v>99.999999999999986</v>
      </c>
      <c r="AO20" s="10">
        <v>100</v>
      </c>
      <c r="AP20" s="18">
        <f t="shared" si="8"/>
        <v>100</v>
      </c>
      <c r="AQ20" s="19"/>
      <c r="AR20" s="10">
        <v>100</v>
      </c>
      <c r="AS20" s="19"/>
      <c r="AT20" s="10">
        <v>100.00000000000001</v>
      </c>
      <c r="AU20" s="10">
        <v>99.999999999999986</v>
      </c>
      <c r="AV20" s="10">
        <v>99.999999999999986</v>
      </c>
      <c r="AW20" s="10">
        <v>100</v>
      </c>
      <c r="AX20" s="18">
        <f t="shared" si="4"/>
        <v>100.00000000000001</v>
      </c>
      <c r="AY20" s="19"/>
      <c r="AZ20" s="10">
        <v>99.999999999999972</v>
      </c>
      <c r="BA20" s="10">
        <v>99.999999999999986</v>
      </c>
      <c r="BB20" s="10">
        <v>99.999999999999986</v>
      </c>
      <c r="BC20" s="10">
        <v>100</v>
      </c>
      <c r="BD20" s="18">
        <f t="shared" si="5"/>
        <v>99.999999999999986</v>
      </c>
      <c r="BE20" s="19"/>
      <c r="BF20" s="60">
        <f t="shared" si="12"/>
        <v>75.783340463201014</v>
      </c>
    </row>
    <row r="21" spans="1:58" s="2" customFormat="1" ht="18" customHeight="1" x14ac:dyDescent="0.25">
      <c r="A21" s="14">
        <v>16</v>
      </c>
      <c r="B21" s="5">
        <v>1</v>
      </c>
      <c r="C21" s="3" t="s">
        <v>67</v>
      </c>
      <c r="D21" s="14">
        <v>1</v>
      </c>
      <c r="E21" s="37"/>
      <c r="F21" s="37"/>
      <c r="G21" s="12" t="s">
        <v>102</v>
      </c>
      <c r="H21" s="21" t="s">
        <v>109</v>
      </c>
      <c r="I21" s="11"/>
      <c r="J21" s="10">
        <v>98.09517589689996</v>
      </c>
      <c r="K21" s="10">
        <v>97.222222222222214</v>
      </c>
      <c r="L21" s="10">
        <v>98.148148148148124</v>
      </c>
      <c r="M21" s="10">
        <v>98.148148148148124</v>
      </c>
      <c r="N21" s="13">
        <f t="shared" si="6"/>
        <v>98.013177754557006</v>
      </c>
      <c r="O21" s="11"/>
      <c r="P21" s="10">
        <v>99.999999999999986</v>
      </c>
      <c r="Q21" s="10">
        <v>99.999999999999986</v>
      </c>
      <c r="R21" s="10">
        <v>99.999999999999986</v>
      </c>
      <c r="S21" s="10">
        <v>99.999999999999986</v>
      </c>
      <c r="T21" s="13">
        <f t="shared" si="10"/>
        <v>100</v>
      </c>
      <c r="U21" s="17"/>
      <c r="V21" s="10">
        <v>99.999999999999943</v>
      </c>
      <c r="W21" s="10">
        <v>99.999999999999943</v>
      </c>
      <c r="X21" s="10">
        <v>99.999999999999943</v>
      </c>
      <c r="Y21" s="10">
        <v>99.999999999999943</v>
      </c>
      <c r="Z21" s="13">
        <f t="shared" si="7"/>
        <v>99.999999999999957</v>
      </c>
      <c r="AA21" s="19"/>
      <c r="AB21" s="13" t="s">
        <v>58</v>
      </c>
      <c r="AC21" s="13" t="s">
        <v>58</v>
      </c>
      <c r="AD21" s="13" t="s">
        <v>58</v>
      </c>
      <c r="AE21" s="13" t="s">
        <v>58</v>
      </c>
      <c r="AF21" s="13" t="s">
        <v>58</v>
      </c>
      <c r="AG21" s="19"/>
      <c r="AH21" s="18">
        <f t="shared" si="3"/>
        <v>99.999999999999957</v>
      </c>
      <c r="AI21" s="19"/>
      <c r="AJ21" s="38">
        <v>123</v>
      </c>
      <c r="AK21" s="19"/>
      <c r="AL21" s="10">
        <v>100</v>
      </c>
      <c r="AM21" s="10">
        <v>99.999999999999986</v>
      </c>
      <c r="AN21" s="10">
        <v>99.999999999999986</v>
      </c>
      <c r="AO21" s="10">
        <v>100</v>
      </c>
      <c r="AP21" s="18">
        <f t="shared" si="8"/>
        <v>100</v>
      </c>
      <c r="AQ21" s="19"/>
      <c r="AR21" s="10">
        <v>100</v>
      </c>
      <c r="AS21" s="19"/>
      <c r="AT21" s="10">
        <v>100.00000000000001</v>
      </c>
      <c r="AU21" s="10">
        <v>99.999999999999986</v>
      </c>
      <c r="AV21" s="10">
        <v>99.999999999999986</v>
      </c>
      <c r="AW21" s="10">
        <v>100</v>
      </c>
      <c r="AX21" s="18">
        <f t="shared" si="4"/>
        <v>100.00000000000001</v>
      </c>
      <c r="AY21" s="19"/>
      <c r="AZ21" s="10">
        <v>99.999999999999972</v>
      </c>
      <c r="BA21" s="10">
        <v>99.999999999999986</v>
      </c>
      <c r="BB21" s="10">
        <v>99.999999999999986</v>
      </c>
      <c r="BC21" s="10">
        <v>100</v>
      </c>
      <c r="BD21" s="18">
        <f t="shared" si="5"/>
        <v>99.999999999999986</v>
      </c>
      <c r="BE21" s="19"/>
      <c r="BF21" s="60">
        <f>(N21*0.6)+(T21*0.05)+(Z21*0.15)+(AP21*0.05)+(AR21*0.05)+(AX21*0.05)+(BD21*0.05)</f>
        <v>98.807906652734204</v>
      </c>
    </row>
    <row r="22" spans="1:58" s="2" customFormat="1" ht="18" customHeight="1" x14ac:dyDescent="0.25">
      <c r="A22" s="14">
        <v>18</v>
      </c>
      <c r="B22" s="5">
        <v>1</v>
      </c>
      <c r="C22" s="3" t="s">
        <v>12</v>
      </c>
      <c r="D22" s="14">
        <v>1</v>
      </c>
      <c r="E22" s="37"/>
      <c r="F22" s="37"/>
      <c r="G22" s="12" t="s">
        <v>102</v>
      </c>
      <c r="H22" s="21" t="s">
        <v>105</v>
      </c>
      <c r="I22" s="11"/>
      <c r="J22" s="10">
        <v>69.756269023949415</v>
      </c>
      <c r="K22" s="10">
        <v>59.259259259259267</v>
      </c>
      <c r="L22" s="10">
        <v>87.037037037037038</v>
      </c>
      <c r="M22" s="10">
        <v>84.722222222222229</v>
      </c>
      <c r="N22" s="13">
        <f t="shared" si="6"/>
        <v>70.318904108048429</v>
      </c>
      <c r="O22" s="11"/>
      <c r="P22" s="10" t="s">
        <v>58</v>
      </c>
      <c r="Q22" s="10" t="s">
        <v>58</v>
      </c>
      <c r="R22" s="10" t="s">
        <v>58</v>
      </c>
      <c r="S22" s="10" t="s">
        <v>58</v>
      </c>
      <c r="T22" s="13" t="s">
        <v>58</v>
      </c>
      <c r="U22" s="17"/>
      <c r="V22" s="10">
        <v>83.092948717948687</v>
      </c>
      <c r="W22" s="10">
        <v>80.769230769230731</v>
      </c>
      <c r="X22" s="10">
        <v>86.538461538461505</v>
      </c>
      <c r="Y22" s="10">
        <v>86.538461538461505</v>
      </c>
      <c r="Z22" s="13">
        <f t="shared" si="7"/>
        <v>83.205128205128176</v>
      </c>
      <c r="AA22" s="19"/>
      <c r="AB22" s="13" t="s">
        <v>58</v>
      </c>
      <c r="AC22" s="13" t="s">
        <v>58</v>
      </c>
      <c r="AD22" s="13" t="s">
        <v>58</v>
      </c>
      <c r="AE22" s="13" t="s">
        <v>58</v>
      </c>
      <c r="AF22" s="13" t="s">
        <v>58</v>
      </c>
      <c r="AG22" s="19"/>
      <c r="AH22" s="18">
        <f t="shared" si="3"/>
        <v>83.205128205128176</v>
      </c>
      <c r="AI22" s="19"/>
      <c r="AJ22" s="38">
        <v>123</v>
      </c>
      <c r="AK22" s="19"/>
      <c r="AL22" s="10">
        <v>100</v>
      </c>
      <c r="AM22" s="10">
        <v>99.999999999999986</v>
      </c>
      <c r="AN22" s="10">
        <v>99.999999999999986</v>
      </c>
      <c r="AO22" s="10">
        <v>100</v>
      </c>
      <c r="AP22" s="18">
        <f t="shared" si="8"/>
        <v>100</v>
      </c>
      <c r="AQ22" s="19"/>
      <c r="AR22" s="10">
        <v>100</v>
      </c>
      <c r="AS22" s="19"/>
      <c r="AT22" s="10">
        <v>100.00000000000001</v>
      </c>
      <c r="AU22" s="10">
        <v>99.999999999999986</v>
      </c>
      <c r="AV22" s="10">
        <v>99.999999999999986</v>
      </c>
      <c r="AW22" s="10">
        <v>100</v>
      </c>
      <c r="AX22" s="18">
        <f t="shared" si="4"/>
        <v>100.00000000000001</v>
      </c>
      <c r="AY22" s="19"/>
      <c r="AZ22" s="10">
        <v>100</v>
      </c>
      <c r="BA22" s="10">
        <v>99.999999999999986</v>
      </c>
      <c r="BB22" s="10">
        <v>99.999999999999986</v>
      </c>
      <c r="BC22" s="10">
        <v>100</v>
      </c>
      <c r="BD22" s="18">
        <f t="shared" si="5"/>
        <v>100</v>
      </c>
      <c r="BE22" s="19"/>
      <c r="BF22" s="60">
        <f t="shared" ref="BF22:BF24" si="13">(N22*0.6)+(Z22*0.2)+(AP22*0.05)+(AR22*0.05)+(AX22*0.05)+(BD22*0.05)</f>
        <v>78.832368105854698</v>
      </c>
    </row>
    <row r="23" spans="1:58" s="2" customFormat="1" ht="18" customHeight="1" x14ac:dyDescent="0.25">
      <c r="A23" s="14">
        <v>19</v>
      </c>
      <c r="B23" s="5">
        <v>1</v>
      </c>
      <c r="C23" s="3" t="s">
        <v>6</v>
      </c>
      <c r="D23" s="14">
        <v>1</v>
      </c>
      <c r="E23" s="37"/>
      <c r="F23" s="37"/>
      <c r="G23" s="12" t="s">
        <v>102</v>
      </c>
      <c r="H23" s="21" t="s">
        <v>121</v>
      </c>
      <c r="I23" s="11"/>
      <c r="J23" s="10">
        <v>100</v>
      </c>
      <c r="K23" s="10">
        <v>100.00000000000003</v>
      </c>
      <c r="L23" s="10">
        <v>100.00000000000003</v>
      </c>
      <c r="M23" s="10">
        <v>100.00000000000003</v>
      </c>
      <c r="N23" s="13">
        <f t="shared" si="6"/>
        <v>100</v>
      </c>
      <c r="O23" s="11"/>
      <c r="P23" s="10" t="s">
        <v>58</v>
      </c>
      <c r="Q23" s="10" t="s">
        <v>58</v>
      </c>
      <c r="R23" s="10" t="s">
        <v>58</v>
      </c>
      <c r="S23" s="10" t="s">
        <v>58</v>
      </c>
      <c r="T23" s="13" t="s">
        <v>58</v>
      </c>
      <c r="U23" s="17"/>
      <c r="V23" s="10">
        <v>99.999999999999943</v>
      </c>
      <c r="W23" s="10">
        <v>99.999999999999943</v>
      </c>
      <c r="X23" s="10">
        <v>99.999999999999943</v>
      </c>
      <c r="Y23" s="10">
        <v>99.999999999999943</v>
      </c>
      <c r="Z23" s="13">
        <f t="shared" si="7"/>
        <v>99.999999999999957</v>
      </c>
      <c r="AA23" s="19"/>
      <c r="AB23" s="13" t="s">
        <v>58</v>
      </c>
      <c r="AC23" s="13" t="s">
        <v>58</v>
      </c>
      <c r="AD23" s="13" t="s">
        <v>58</v>
      </c>
      <c r="AE23" s="13" t="s">
        <v>58</v>
      </c>
      <c r="AF23" s="13" t="s">
        <v>58</v>
      </c>
      <c r="AG23" s="19"/>
      <c r="AH23" s="18">
        <f t="shared" si="3"/>
        <v>99.999999999999957</v>
      </c>
      <c r="AI23" s="19"/>
      <c r="AJ23" s="38">
        <v>123</v>
      </c>
      <c r="AK23" s="19"/>
      <c r="AL23" s="10">
        <v>99.999999999999957</v>
      </c>
      <c r="AM23" s="10">
        <v>99.999999999999986</v>
      </c>
      <c r="AN23" s="10">
        <v>99.999999999999986</v>
      </c>
      <c r="AO23" s="10">
        <v>100</v>
      </c>
      <c r="AP23" s="18">
        <f t="shared" si="8"/>
        <v>99.999999999999972</v>
      </c>
      <c r="AQ23" s="19"/>
      <c r="AR23" s="10">
        <v>100</v>
      </c>
      <c r="AS23" s="19"/>
      <c r="AT23" s="10">
        <v>100.00000000000001</v>
      </c>
      <c r="AU23" s="10">
        <v>99.999999999999986</v>
      </c>
      <c r="AV23" s="10">
        <v>99.999999999999986</v>
      </c>
      <c r="AW23" s="10">
        <v>100</v>
      </c>
      <c r="AX23" s="18">
        <f t="shared" si="4"/>
        <v>100.00000000000001</v>
      </c>
      <c r="AY23" s="19"/>
      <c r="AZ23" s="10">
        <v>99.999999999999972</v>
      </c>
      <c r="BA23" s="10">
        <v>99.999999999999986</v>
      </c>
      <c r="BB23" s="10">
        <v>99.999999999999986</v>
      </c>
      <c r="BC23" s="10">
        <v>100</v>
      </c>
      <c r="BD23" s="18">
        <f t="shared" si="5"/>
        <v>99.999999999999986</v>
      </c>
      <c r="BE23" s="19"/>
      <c r="BF23" s="60">
        <f t="shared" si="13"/>
        <v>100</v>
      </c>
    </row>
    <row r="24" spans="1:58" s="2" customFormat="1" ht="18" customHeight="1" x14ac:dyDescent="0.25">
      <c r="A24" s="14">
        <v>20</v>
      </c>
      <c r="B24" s="5">
        <v>1</v>
      </c>
      <c r="C24" s="3" t="s">
        <v>7</v>
      </c>
      <c r="D24" s="14">
        <v>1</v>
      </c>
      <c r="E24" s="36"/>
      <c r="F24" s="36"/>
      <c r="G24" s="12" t="s">
        <v>102</v>
      </c>
      <c r="H24" s="21" t="s">
        <v>103</v>
      </c>
      <c r="I24" s="11"/>
      <c r="J24" s="10">
        <v>77.095789366985173</v>
      </c>
      <c r="K24" s="10">
        <v>71.296296296296291</v>
      </c>
      <c r="L24" s="10">
        <v>94.135802469135783</v>
      </c>
      <c r="M24" s="10">
        <v>82.407407407407362</v>
      </c>
      <c r="N24" s="13">
        <f t="shared" si="6"/>
        <v>77.633421617044917</v>
      </c>
      <c r="O24" s="11"/>
      <c r="P24" s="10" t="s">
        <v>58</v>
      </c>
      <c r="Q24" s="10" t="s">
        <v>58</v>
      </c>
      <c r="R24" s="10" t="s">
        <v>58</v>
      </c>
      <c r="S24" s="10" t="s">
        <v>58</v>
      </c>
      <c r="T24" s="13" t="s">
        <v>58</v>
      </c>
      <c r="U24" s="17"/>
      <c r="V24" s="10">
        <v>98.744658119658055</v>
      </c>
      <c r="W24" s="10">
        <v>96.153846153846104</v>
      </c>
      <c r="X24" s="10">
        <v>99.358974358974308</v>
      </c>
      <c r="Y24" s="10">
        <v>98.076923076923023</v>
      </c>
      <c r="Z24" s="13">
        <f t="shared" si="7"/>
        <v>98.482905982905919</v>
      </c>
      <c r="AA24" s="19"/>
      <c r="AB24" s="13" t="s">
        <v>58</v>
      </c>
      <c r="AC24" s="13" t="s">
        <v>58</v>
      </c>
      <c r="AD24" s="13" t="s">
        <v>58</v>
      </c>
      <c r="AE24" s="13" t="s">
        <v>58</v>
      </c>
      <c r="AF24" s="13" t="s">
        <v>58</v>
      </c>
      <c r="AG24" s="19"/>
      <c r="AH24" s="18">
        <f t="shared" si="3"/>
        <v>98.482905982905919</v>
      </c>
      <c r="AI24" s="19"/>
      <c r="AJ24" s="38">
        <v>123</v>
      </c>
      <c r="AK24" s="19"/>
      <c r="AL24" s="10">
        <v>49.999999999999979</v>
      </c>
      <c r="AM24" s="10">
        <v>49.999999999999993</v>
      </c>
      <c r="AN24" s="10">
        <v>99.999999999999986</v>
      </c>
      <c r="AO24" s="10">
        <v>75</v>
      </c>
      <c r="AP24" s="18">
        <f t="shared" si="8"/>
        <v>53.749999999999986</v>
      </c>
      <c r="AQ24" s="19"/>
      <c r="AR24" s="10">
        <v>100</v>
      </c>
      <c r="AS24" s="19"/>
      <c r="AT24" s="10">
        <v>0</v>
      </c>
      <c r="AU24" s="10">
        <v>0</v>
      </c>
      <c r="AV24" s="10">
        <v>0</v>
      </c>
      <c r="AW24" s="10">
        <v>0</v>
      </c>
      <c r="AX24" s="18">
        <f t="shared" si="4"/>
        <v>0</v>
      </c>
      <c r="AY24" s="19"/>
      <c r="AZ24" s="10">
        <v>92.857142857142833</v>
      </c>
      <c r="BA24" s="10">
        <v>49.999999999999993</v>
      </c>
      <c r="BB24" s="10">
        <v>99.999999999999986</v>
      </c>
      <c r="BC24" s="10">
        <v>75</v>
      </c>
      <c r="BD24" s="18">
        <f t="shared" si="5"/>
        <v>88.035714285714263</v>
      </c>
      <c r="BE24" s="19"/>
      <c r="BF24" s="60">
        <f t="shared" si="13"/>
        <v>78.365919881093845</v>
      </c>
    </row>
    <row r="25" spans="1:58" s="2" customFormat="1" ht="18" customHeight="1" x14ac:dyDescent="0.25">
      <c r="A25" s="14">
        <v>22</v>
      </c>
      <c r="B25" s="5">
        <v>1</v>
      </c>
      <c r="C25" s="3" t="s">
        <v>8</v>
      </c>
      <c r="D25" s="14">
        <v>1</v>
      </c>
      <c r="E25" s="37"/>
      <c r="F25" s="37"/>
      <c r="G25" s="12" t="s">
        <v>102</v>
      </c>
      <c r="H25" s="21" t="s">
        <v>120</v>
      </c>
      <c r="I25" s="11"/>
      <c r="J25" s="10">
        <v>40.290299599852247</v>
      </c>
      <c r="K25" s="10">
        <v>44.444444444444443</v>
      </c>
      <c r="L25" s="10">
        <v>43.518518518518519</v>
      </c>
      <c r="M25" s="10">
        <v>83.333333333333343</v>
      </c>
      <c r="N25" s="13">
        <f t="shared" si="6"/>
        <v>43.019276716918831</v>
      </c>
      <c r="O25" s="11"/>
      <c r="P25" s="10" t="s">
        <v>58</v>
      </c>
      <c r="Q25" s="10" t="s">
        <v>58</v>
      </c>
      <c r="R25" s="10" t="s">
        <v>58</v>
      </c>
      <c r="S25" s="10" t="s">
        <v>58</v>
      </c>
      <c r="T25" s="13" t="s">
        <v>58</v>
      </c>
      <c r="U25" s="17"/>
      <c r="V25" s="10">
        <v>42.62820512820511</v>
      </c>
      <c r="W25" s="10">
        <v>44.230769230769212</v>
      </c>
      <c r="X25" s="10">
        <v>44.230769230769212</v>
      </c>
      <c r="Y25" s="10">
        <v>82.692307692307665</v>
      </c>
      <c r="Z25" s="13">
        <f t="shared" si="7"/>
        <v>44.871794871794847</v>
      </c>
      <c r="AA25" s="19"/>
      <c r="AB25" s="13" t="s">
        <v>58</v>
      </c>
      <c r="AC25" s="13" t="s">
        <v>58</v>
      </c>
      <c r="AD25" s="13" t="s">
        <v>58</v>
      </c>
      <c r="AE25" s="13" t="s">
        <v>58</v>
      </c>
      <c r="AF25" s="13" t="s">
        <v>58</v>
      </c>
      <c r="AG25" s="19"/>
      <c r="AH25" s="18">
        <f t="shared" si="3"/>
        <v>44.871794871794847</v>
      </c>
      <c r="AI25" s="19"/>
      <c r="AJ25" s="38">
        <v>123</v>
      </c>
      <c r="AK25" s="19"/>
      <c r="AL25" s="10">
        <v>0</v>
      </c>
      <c r="AM25" s="10">
        <v>0</v>
      </c>
      <c r="AN25" s="10">
        <v>0</v>
      </c>
      <c r="AO25" s="10">
        <v>0</v>
      </c>
      <c r="AP25" s="18">
        <f t="shared" si="8"/>
        <v>0</v>
      </c>
      <c r="AQ25" s="19"/>
      <c r="AR25" s="10">
        <v>100</v>
      </c>
      <c r="AS25" s="19"/>
      <c r="AT25" s="10">
        <v>50.000000000000007</v>
      </c>
      <c r="AU25" s="10">
        <v>49.999999999999993</v>
      </c>
      <c r="AV25" s="10">
        <v>49.999999999999993</v>
      </c>
      <c r="AW25" s="10">
        <v>100</v>
      </c>
      <c r="AX25" s="18">
        <f t="shared" si="4"/>
        <v>52.500000000000007</v>
      </c>
      <c r="AY25" s="19"/>
      <c r="AZ25" s="10">
        <v>50</v>
      </c>
      <c r="BA25" s="10">
        <v>49.999999999999993</v>
      </c>
      <c r="BB25" s="10">
        <v>49.999999999999993</v>
      </c>
      <c r="BC25" s="10">
        <v>100</v>
      </c>
      <c r="BD25" s="18">
        <f t="shared" si="5"/>
        <v>52.5</v>
      </c>
      <c r="BE25" s="19"/>
      <c r="BF25" s="60">
        <f t="shared" ref="BF25" si="14">(N25*0.6)+(Z25*0.2)+(AP25*0.05)+(AR25*0.05)+(AX25*0.05)+(BD25*0.05)</f>
        <v>45.035925004510268</v>
      </c>
    </row>
    <row r="26" spans="1:58" s="2" customFormat="1" ht="18" customHeight="1" x14ac:dyDescent="0.25">
      <c r="A26" s="14">
        <v>23</v>
      </c>
      <c r="B26" s="5">
        <v>1</v>
      </c>
      <c r="C26" s="3" t="s">
        <v>9</v>
      </c>
      <c r="D26" s="14">
        <v>1</v>
      </c>
      <c r="E26" s="37"/>
      <c r="F26" s="37"/>
      <c r="G26" s="12" t="s">
        <v>102</v>
      </c>
      <c r="H26" s="21" t="s">
        <v>104</v>
      </c>
      <c r="I26" s="11"/>
      <c r="J26" s="10">
        <v>99.999999999999886</v>
      </c>
      <c r="K26" s="10">
        <v>99.999999999999886</v>
      </c>
      <c r="L26" s="10">
        <v>99.999999999999886</v>
      </c>
      <c r="M26" s="10">
        <v>99.999999999999886</v>
      </c>
      <c r="N26" s="13">
        <f t="shared" si="6"/>
        <v>99.999999999999901</v>
      </c>
      <c r="O26" s="11"/>
      <c r="P26" s="10">
        <v>99.999999999999986</v>
      </c>
      <c r="Q26" s="10">
        <v>99.999999999999986</v>
      </c>
      <c r="R26" s="10">
        <v>99.999999999999986</v>
      </c>
      <c r="S26" s="10">
        <v>99.999999999999986</v>
      </c>
      <c r="T26" s="13">
        <f t="shared" si="10"/>
        <v>100</v>
      </c>
      <c r="U26" s="17"/>
      <c r="V26" s="10">
        <v>99.999999999999943</v>
      </c>
      <c r="W26" s="10">
        <v>99.999999999999943</v>
      </c>
      <c r="X26" s="10">
        <v>99.999999999999943</v>
      </c>
      <c r="Y26" s="10">
        <v>99.999999999999943</v>
      </c>
      <c r="Z26" s="13">
        <f t="shared" si="7"/>
        <v>99.999999999999957</v>
      </c>
      <c r="AA26" s="19"/>
      <c r="AB26" s="13" t="s">
        <v>58</v>
      </c>
      <c r="AC26" s="13" t="s">
        <v>58</v>
      </c>
      <c r="AD26" s="13" t="s">
        <v>58</v>
      </c>
      <c r="AE26" s="13" t="s">
        <v>58</v>
      </c>
      <c r="AF26" s="13" t="s">
        <v>58</v>
      </c>
      <c r="AG26" s="19"/>
      <c r="AH26" s="18">
        <f t="shared" si="3"/>
        <v>99.999999999999957</v>
      </c>
      <c r="AI26" s="19"/>
      <c r="AJ26" s="38">
        <v>123</v>
      </c>
      <c r="AK26" s="19"/>
      <c r="AL26" s="10">
        <v>99.999999999999957</v>
      </c>
      <c r="AM26" s="10">
        <v>99.999999999999986</v>
      </c>
      <c r="AN26" s="10">
        <v>99.999999999999986</v>
      </c>
      <c r="AO26" s="10">
        <v>100</v>
      </c>
      <c r="AP26" s="18">
        <f t="shared" si="8"/>
        <v>99.999999999999972</v>
      </c>
      <c r="AQ26" s="19"/>
      <c r="AR26" s="10">
        <v>100</v>
      </c>
      <c r="AS26" s="19"/>
      <c r="AT26" s="10">
        <v>100.00000000000001</v>
      </c>
      <c r="AU26" s="10">
        <v>99.999999999999986</v>
      </c>
      <c r="AV26" s="10">
        <v>99.999999999999986</v>
      </c>
      <c r="AW26" s="10">
        <v>100</v>
      </c>
      <c r="AX26" s="18">
        <f t="shared" si="4"/>
        <v>100.00000000000001</v>
      </c>
      <c r="AY26" s="19"/>
      <c r="AZ26" s="10">
        <v>99.999999999999972</v>
      </c>
      <c r="BA26" s="10">
        <v>99.999999999999986</v>
      </c>
      <c r="BB26" s="10">
        <v>99.999999999999986</v>
      </c>
      <c r="BC26" s="10">
        <v>100</v>
      </c>
      <c r="BD26" s="18">
        <f t="shared" si="5"/>
        <v>99.999999999999986</v>
      </c>
      <c r="BE26" s="19"/>
      <c r="BF26" s="60">
        <f>(N26*0.6)+(T26*0.05)+(Z26*0.15)+(AP26*0.05)+(AR26*0.05)+(AX26*0.05)+(BD26*0.05)</f>
        <v>99.999999999999943</v>
      </c>
    </row>
    <row r="27" spans="1:58" s="2" customFormat="1" ht="18" customHeight="1" x14ac:dyDescent="0.25">
      <c r="A27" s="14">
        <v>28</v>
      </c>
      <c r="B27" s="5">
        <v>2</v>
      </c>
      <c r="C27" s="3" t="s">
        <v>64</v>
      </c>
      <c r="D27" s="14">
        <v>1</v>
      </c>
      <c r="E27" s="37"/>
      <c r="F27" s="37"/>
      <c r="G27" s="12" t="s">
        <v>102</v>
      </c>
      <c r="H27" s="21" t="s">
        <v>110</v>
      </c>
      <c r="I27" s="11"/>
      <c r="J27" s="10">
        <v>72.570244524901369</v>
      </c>
      <c r="K27" s="10">
        <v>66.666666666666657</v>
      </c>
      <c r="L27" s="10">
        <v>96.296296296296276</v>
      </c>
      <c r="M27" s="10">
        <v>99.999999999999972</v>
      </c>
      <c r="N27" s="13">
        <f t="shared" si="6"/>
        <v>74.537677101402579</v>
      </c>
      <c r="O27" s="11"/>
      <c r="P27" s="10">
        <v>74.387947269303183</v>
      </c>
      <c r="Q27" s="10">
        <v>49.999999999999993</v>
      </c>
      <c r="R27" s="10">
        <v>99.999999999999986</v>
      </c>
      <c r="S27" s="10">
        <v>99.999999999999986</v>
      </c>
      <c r="T27" s="13">
        <f t="shared" si="10"/>
        <v>74.510357815442546</v>
      </c>
      <c r="U27" s="17"/>
      <c r="V27" s="10">
        <v>94.631410256410206</v>
      </c>
      <c r="W27" s="10">
        <v>92.30769230769225</v>
      </c>
      <c r="X27" s="10">
        <v>99.999999999999943</v>
      </c>
      <c r="Y27" s="10">
        <v>99.999999999999943</v>
      </c>
      <c r="Z27" s="13">
        <f t="shared" si="7"/>
        <v>94.935897435897388</v>
      </c>
      <c r="AA27" s="19"/>
      <c r="AB27" s="13" t="s">
        <v>58</v>
      </c>
      <c r="AC27" s="13" t="s">
        <v>58</v>
      </c>
      <c r="AD27" s="13" t="s">
        <v>58</v>
      </c>
      <c r="AE27" s="13" t="s">
        <v>58</v>
      </c>
      <c r="AF27" s="13" t="s">
        <v>58</v>
      </c>
      <c r="AG27" s="19"/>
      <c r="AH27" s="18">
        <f t="shared" si="3"/>
        <v>94.935897435897388</v>
      </c>
      <c r="AI27" s="19"/>
      <c r="AJ27" s="38">
        <v>123</v>
      </c>
      <c r="AK27" s="19"/>
      <c r="AL27" s="10">
        <v>100</v>
      </c>
      <c r="AM27" s="10">
        <v>99.999999999999986</v>
      </c>
      <c r="AN27" s="10">
        <v>99.999999999999986</v>
      </c>
      <c r="AO27" s="10">
        <v>100</v>
      </c>
      <c r="AP27" s="18">
        <f t="shared" si="8"/>
        <v>100</v>
      </c>
      <c r="AQ27" s="19"/>
      <c r="AR27" s="10">
        <v>100</v>
      </c>
      <c r="AS27" s="19"/>
      <c r="AT27" s="10">
        <v>100.00000000000001</v>
      </c>
      <c r="AU27" s="10">
        <v>99.999999999999986</v>
      </c>
      <c r="AV27" s="10">
        <v>99.999999999999986</v>
      </c>
      <c r="AW27" s="10">
        <v>100</v>
      </c>
      <c r="AX27" s="18">
        <f t="shared" si="4"/>
        <v>100.00000000000001</v>
      </c>
      <c r="AY27" s="19"/>
      <c r="AZ27" s="10">
        <v>100</v>
      </c>
      <c r="BA27" s="10">
        <v>99.999999999999986</v>
      </c>
      <c r="BB27" s="10">
        <v>99.999999999999986</v>
      </c>
      <c r="BC27" s="10">
        <v>100</v>
      </c>
      <c r="BD27" s="18">
        <f t="shared" si="5"/>
        <v>100</v>
      </c>
      <c r="BE27" s="19"/>
      <c r="BF27" s="60">
        <f>(N27*0.6)+(T27*0.05)+(Z27*0.15)+(AP27*0.05)+(AR27*0.05)+(AX27*0.05)+(BD27*0.05)</f>
        <v>82.688508766998268</v>
      </c>
    </row>
    <row r="28" spans="1:58" s="2" customFormat="1" ht="18" customHeight="1" x14ac:dyDescent="0.25">
      <c r="A28" s="14">
        <v>30</v>
      </c>
      <c r="B28" s="5">
        <v>2</v>
      </c>
      <c r="C28" s="3" t="s">
        <v>35</v>
      </c>
      <c r="D28" s="14">
        <v>1</v>
      </c>
      <c r="E28" s="37"/>
      <c r="F28" s="37"/>
      <c r="G28" s="12" t="s">
        <v>102</v>
      </c>
      <c r="H28" s="21" t="s">
        <v>103</v>
      </c>
      <c r="I28" s="11"/>
      <c r="J28" s="10">
        <v>81.863683972019373</v>
      </c>
      <c r="K28" s="10">
        <v>75.471698113207538</v>
      </c>
      <c r="L28" s="10">
        <v>98.427672955974856</v>
      </c>
      <c r="M28" s="10">
        <v>86.792452830188665</v>
      </c>
      <c r="N28" s="13">
        <f t="shared" si="6"/>
        <v>82.299123278244437</v>
      </c>
      <c r="O28" s="11"/>
      <c r="P28" s="10" t="s">
        <v>58</v>
      </c>
      <c r="Q28" s="10" t="s">
        <v>58</v>
      </c>
      <c r="R28" s="10" t="s">
        <v>58</v>
      </c>
      <c r="S28" s="10" t="s">
        <v>58</v>
      </c>
      <c r="T28" s="13" t="s">
        <v>58</v>
      </c>
      <c r="U28" s="17"/>
      <c r="V28" s="10">
        <v>92.227564102564045</v>
      </c>
      <c r="W28" s="10">
        <v>90.384615384615344</v>
      </c>
      <c r="X28" s="10">
        <v>99.999999999999943</v>
      </c>
      <c r="Y28" s="10">
        <v>96.153846153846104</v>
      </c>
      <c r="Z28" s="13">
        <f t="shared" si="7"/>
        <v>92.628205128205082</v>
      </c>
      <c r="AA28" s="19"/>
      <c r="AB28" s="13" t="s">
        <v>58</v>
      </c>
      <c r="AC28" s="13" t="s">
        <v>58</v>
      </c>
      <c r="AD28" s="13" t="s">
        <v>58</v>
      </c>
      <c r="AE28" s="13" t="s">
        <v>58</v>
      </c>
      <c r="AF28" s="13" t="s">
        <v>58</v>
      </c>
      <c r="AG28" s="19"/>
      <c r="AH28" s="18">
        <f t="shared" si="3"/>
        <v>92.628205128205082</v>
      </c>
      <c r="AI28" s="19"/>
      <c r="AJ28" s="38">
        <v>123</v>
      </c>
      <c r="AK28" s="19"/>
      <c r="AL28" s="10">
        <v>100</v>
      </c>
      <c r="AM28" s="10">
        <v>99.999999999999986</v>
      </c>
      <c r="AN28" s="10">
        <v>99.999999999999986</v>
      </c>
      <c r="AO28" s="10">
        <v>100</v>
      </c>
      <c r="AP28" s="18">
        <f t="shared" si="8"/>
        <v>100</v>
      </c>
      <c r="AQ28" s="19"/>
      <c r="AR28" s="10">
        <v>100</v>
      </c>
      <c r="AS28" s="19"/>
      <c r="AT28" s="10">
        <v>54.545454545454554</v>
      </c>
      <c r="AU28" s="10">
        <v>49.999999999999993</v>
      </c>
      <c r="AV28" s="10">
        <v>99.999999999999986</v>
      </c>
      <c r="AW28" s="10">
        <v>75</v>
      </c>
      <c r="AX28" s="18">
        <f t="shared" si="4"/>
        <v>57.386363636363647</v>
      </c>
      <c r="AY28" s="19"/>
      <c r="AZ28" s="10">
        <v>100</v>
      </c>
      <c r="BA28" s="10">
        <v>99.999999999999986</v>
      </c>
      <c r="BB28" s="10">
        <v>99.999999999999986</v>
      </c>
      <c r="BC28" s="10">
        <v>100</v>
      </c>
      <c r="BD28" s="18">
        <f t="shared" si="5"/>
        <v>100</v>
      </c>
      <c r="BE28" s="19"/>
      <c r="BF28" s="60">
        <f t="shared" ref="BF28" si="15">(N28*0.6)+(Z28*0.2)+(AP28*0.05)+(AR28*0.05)+(AX28*0.05)+(BD28*0.05)</f>
        <v>85.774433174405871</v>
      </c>
    </row>
    <row r="29" spans="1:58" s="2" customFormat="1" ht="18" customHeight="1" x14ac:dyDescent="0.25">
      <c r="A29" s="14">
        <v>32</v>
      </c>
      <c r="B29" s="5">
        <v>2</v>
      </c>
      <c r="C29" s="3" t="s">
        <v>68</v>
      </c>
      <c r="D29" s="14">
        <v>1</v>
      </c>
      <c r="E29" s="37"/>
      <c r="F29" s="37"/>
      <c r="G29" s="12" t="s">
        <v>102</v>
      </c>
      <c r="H29" s="21" t="s">
        <v>105</v>
      </c>
      <c r="I29" s="11"/>
      <c r="J29" s="10">
        <v>83.441608637465905</v>
      </c>
      <c r="K29" s="10">
        <v>72.641509433962256</v>
      </c>
      <c r="L29" s="10">
        <v>91.194968553459134</v>
      </c>
      <c r="M29" s="10">
        <v>91.509433962264168</v>
      </c>
      <c r="N29" s="13">
        <f t="shared" si="6"/>
        <v>83.152657979155123</v>
      </c>
      <c r="O29" s="11"/>
      <c r="P29" s="10" t="s">
        <v>58</v>
      </c>
      <c r="Q29" s="10" t="s">
        <v>58</v>
      </c>
      <c r="R29" s="10" t="s">
        <v>58</v>
      </c>
      <c r="S29" s="10" t="s">
        <v>58</v>
      </c>
      <c r="T29" s="13" t="s">
        <v>58</v>
      </c>
      <c r="U29" s="17"/>
      <c r="V29" s="10">
        <v>83.814102564102527</v>
      </c>
      <c r="W29" s="10">
        <v>80.769230769230745</v>
      </c>
      <c r="X29" s="10">
        <v>88.461538461538424</v>
      </c>
      <c r="Y29" s="10">
        <v>88.461538461538424</v>
      </c>
      <c r="Z29" s="13">
        <f t="shared" si="7"/>
        <v>83.97435897435895</v>
      </c>
      <c r="AA29" s="19"/>
      <c r="AB29" s="13" t="s">
        <v>58</v>
      </c>
      <c r="AC29" s="13" t="s">
        <v>58</v>
      </c>
      <c r="AD29" s="13" t="s">
        <v>58</v>
      </c>
      <c r="AE29" s="13" t="s">
        <v>58</v>
      </c>
      <c r="AF29" s="13" t="s">
        <v>58</v>
      </c>
      <c r="AG29" s="19"/>
      <c r="AH29" s="18">
        <f t="shared" si="3"/>
        <v>83.97435897435895</v>
      </c>
      <c r="AI29" s="19"/>
      <c r="AJ29" s="38">
        <v>123</v>
      </c>
      <c r="AK29" s="19"/>
      <c r="AL29" s="10">
        <v>100</v>
      </c>
      <c r="AM29" s="10">
        <v>99.999999999999986</v>
      </c>
      <c r="AN29" s="10">
        <v>99.999999999999986</v>
      </c>
      <c r="AO29" s="10">
        <v>100</v>
      </c>
      <c r="AP29" s="18">
        <f t="shared" si="8"/>
        <v>100</v>
      </c>
      <c r="AQ29" s="19"/>
      <c r="AR29" s="10">
        <v>100</v>
      </c>
      <c r="AS29" s="19"/>
      <c r="AT29" s="10">
        <v>100.00000000000001</v>
      </c>
      <c r="AU29" s="10">
        <v>99.999999999999986</v>
      </c>
      <c r="AV29" s="10">
        <v>99.999999999999986</v>
      </c>
      <c r="AW29" s="10">
        <v>100</v>
      </c>
      <c r="AX29" s="18">
        <f t="shared" si="4"/>
        <v>100.00000000000001</v>
      </c>
      <c r="AY29" s="19"/>
      <c r="AZ29" s="10">
        <v>100</v>
      </c>
      <c r="BA29" s="10">
        <v>99.999999999999986</v>
      </c>
      <c r="BB29" s="10">
        <v>99.999999999999986</v>
      </c>
      <c r="BC29" s="10">
        <v>100</v>
      </c>
      <c r="BD29" s="18">
        <f t="shared" si="5"/>
        <v>100</v>
      </c>
      <c r="BE29" s="19"/>
      <c r="BF29" s="60">
        <f t="shared" ref="BF29:BF33" si="16">(N29*0.6)+(Z29*0.2)+(AP29*0.05)+(AR29*0.05)+(AX29*0.05)+(BD29*0.05)</f>
        <v>86.686466582364858</v>
      </c>
    </row>
    <row r="30" spans="1:58" s="2" customFormat="1" ht="18" customHeight="1" x14ac:dyDescent="0.25">
      <c r="A30" s="14">
        <v>33</v>
      </c>
      <c r="B30" s="5">
        <v>2</v>
      </c>
      <c r="C30" s="3" t="s">
        <v>49</v>
      </c>
      <c r="D30" s="14">
        <v>1</v>
      </c>
      <c r="E30" s="37"/>
      <c r="F30" s="37"/>
      <c r="G30" s="12" t="s">
        <v>102</v>
      </c>
      <c r="H30" s="21" t="s">
        <v>103</v>
      </c>
      <c r="I30" s="11"/>
      <c r="J30" s="10">
        <v>61.369384473551143</v>
      </c>
      <c r="K30" s="10">
        <v>61.111111111111128</v>
      </c>
      <c r="L30" s="10">
        <v>83.024691358024725</v>
      </c>
      <c r="M30" s="10">
        <v>76.388888888888872</v>
      </c>
      <c r="N30" s="13">
        <f t="shared" si="6"/>
        <v>63.177297702297707</v>
      </c>
      <c r="O30" s="11"/>
      <c r="P30" s="10" t="s">
        <v>58</v>
      </c>
      <c r="Q30" s="10" t="s">
        <v>58</v>
      </c>
      <c r="R30" s="10" t="s">
        <v>58</v>
      </c>
      <c r="S30" s="10" t="s">
        <v>58</v>
      </c>
      <c r="T30" s="13" t="s">
        <v>58</v>
      </c>
      <c r="U30" s="17"/>
      <c r="V30" s="10">
        <v>47.435897435897402</v>
      </c>
      <c r="W30" s="10">
        <v>49.999999999999972</v>
      </c>
      <c r="X30" s="10">
        <v>62.179487179487154</v>
      </c>
      <c r="Y30" s="10">
        <v>66.346153846153854</v>
      </c>
      <c r="Z30" s="13">
        <f t="shared" si="7"/>
        <v>49.374999999999972</v>
      </c>
      <c r="AA30" s="19"/>
      <c r="AB30" s="13" t="s">
        <v>58</v>
      </c>
      <c r="AC30" s="13" t="s">
        <v>58</v>
      </c>
      <c r="AD30" s="13" t="s">
        <v>58</v>
      </c>
      <c r="AE30" s="13" t="s">
        <v>58</v>
      </c>
      <c r="AF30" s="13" t="s">
        <v>58</v>
      </c>
      <c r="AG30" s="19"/>
      <c r="AH30" s="18">
        <f t="shared" si="3"/>
        <v>49.374999999999972</v>
      </c>
      <c r="AI30" s="19"/>
      <c r="AJ30" s="38">
        <v>123</v>
      </c>
      <c r="AK30" s="19"/>
      <c r="AL30" s="10">
        <v>100</v>
      </c>
      <c r="AM30" s="10">
        <v>99.999999999999986</v>
      </c>
      <c r="AN30" s="10">
        <v>99.999999999999986</v>
      </c>
      <c r="AO30" s="10">
        <v>100</v>
      </c>
      <c r="AP30" s="18">
        <f t="shared" si="8"/>
        <v>100</v>
      </c>
      <c r="AQ30" s="19"/>
      <c r="AR30" s="10">
        <v>100</v>
      </c>
      <c r="AS30" s="19"/>
      <c r="AT30" s="10">
        <v>0</v>
      </c>
      <c r="AU30" s="10">
        <v>0</v>
      </c>
      <c r="AV30" s="10">
        <v>0</v>
      </c>
      <c r="AW30" s="10">
        <v>0</v>
      </c>
      <c r="AX30" s="18">
        <f t="shared" si="4"/>
        <v>0</v>
      </c>
      <c r="AY30" s="19"/>
      <c r="AZ30" s="10">
        <v>100</v>
      </c>
      <c r="BA30" s="10">
        <v>99.999999999999986</v>
      </c>
      <c r="BB30" s="10">
        <v>99.999999999999986</v>
      </c>
      <c r="BC30" s="10">
        <v>100</v>
      </c>
      <c r="BD30" s="18">
        <f t="shared" si="5"/>
        <v>100</v>
      </c>
      <c r="BE30" s="19"/>
      <c r="BF30" s="60">
        <f t="shared" si="16"/>
        <v>62.781378621378614</v>
      </c>
    </row>
    <row r="31" spans="1:58" s="2" customFormat="1" ht="18" customHeight="1" x14ac:dyDescent="0.25">
      <c r="A31" s="14">
        <v>34</v>
      </c>
      <c r="B31" s="5">
        <v>2</v>
      </c>
      <c r="C31" s="3" t="s">
        <v>36</v>
      </c>
      <c r="D31" s="14">
        <v>1</v>
      </c>
      <c r="E31" s="37"/>
      <c r="F31" s="37"/>
      <c r="G31" s="12" t="s">
        <v>102</v>
      </c>
      <c r="H31" s="21" t="s">
        <v>122</v>
      </c>
      <c r="I31" s="11"/>
      <c r="J31" s="10">
        <v>10.202828421578422</v>
      </c>
      <c r="K31" s="10">
        <v>12.5</v>
      </c>
      <c r="L31" s="10">
        <v>12.820512820512821</v>
      </c>
      <c r="M31" s="10">
        <v>15.384615384615385</v>
      </c>
      <c r="N31" s="13">
        <f t="shared" si="6"/>
        <v>10.822519147519149</v>
      </c>
      <c r="O31" s="11"/>
      <c r="P31" s="10" t="s">
        <v>58</v>
      </c>
      <c r="Q31" s="10" t="s">
        <v>58</v>
      </c>
      <c r="R31" s="10" t="s">
        <v>58</v>
      </c>
      <c r="S31" s="10" t="s">
        <v>58</v>
      </c>
      <c r="T31" s="13" t="s">
        <v>58</v>
      </c>
      <c r="U31" s="17"/>
      <c r="V31" s="10">
        <v>1.9230769230769229</v>
      </c>
      <c r="W31" s="10">
        <v>1.9230769230769229</v>
      </c>
      <c r="X31" s="10">
        <v>2.5641025641025639</v>
      </c>
      <c r="Y31" s="10">
        <v>3.8461538461538463</v>
      </c>
      <c r="Z31" s="13">
        <f t="shared" si="7"/>
        <v>2.0512820512820511</v>
      </c>
      <c r="AA31" s="19"/>
      <c r="AB31" s="13" t="s">
        <v>58</v>
      </c>
      <c r="AC31" s="13" t="s">
        <v>58</v>
      </c>
      <c r="AD31" s="13" t="s">
        <v>58</v>
      </c>
      <c r="AE31" s="13" t="s">
        <v>58</v>
      </c>
      <c r="AF31" s="13" t="s">
        <v>58</v>
      </c>
      <c r="AG31" s="19"/>
      <c r="AH31" s="18">
        <f t="shared" si="3"/>
        <v>2.0512820512820511</v>
      </c>
      <c r="AI31" s="19"/>
      <c r="AJ31" s="38">
        <v>123</v>
      </c>
      <c r="AK31" s="19"/>
      <c r="AL31" s="10">
        <v>100</v>
      </c>
      <c r="AM31" s="10">
        <v>99.999999999999986</v>
      </c>
      <c r="AN31" s="10">
        <v>99.999999999999986</v>
      </c>
      <c r="AO31" s="10">
        <v>100</v>
      </c>
      <c r="AP31" s="18">
        <f t="shared" si="8"/>
        <v>100</v>
      </c>
      <c r="AQ31" s="19"/>
      <c r="AR31" s="10">
        <v>100</v>
      </c>
      <c r="AS31" s="19"/>
      <c r="AT31" s="10">
        <v>0</v>
      </c>
      <c r="AU31" s="10">
        <v>0</v>
      </c>
      <c r="AV31" s="10">
        <v>0</v>
      </c>
      <c r="AW31" s="10">
        <v>0</v>
      </c>
      <c r="AX31" s="18">
        <f t="shared" si="4"/>
        <v>0</v>
      </c>
      <c r="AY31" s="19"/>
      <c r="AZ31" s="10">
        <v>100</v>
      </c>
      <c r="BA31" s="10">
        <v>99.999999999999986</v>
      </c>
      <c r="BB31" s="10">
        <v>99.999999999999986</v>
      </c>
      <c r="BC31" s="10">
        <v>100</v>
      </c>
      <c r="BD31" s="18">
        <f t="shared" si="5"/>
        <v>100</v>
      </c>
      <c r="BE31" s="19"/>
      <c r="BF31" s="60">
        <f t="shared" si="16"/>
        <v>21.903767898767899</v>
      </c>
    </row>
    <row r="32" spans="1:58" s="2" customFormat="1" ht="18" customHeight="1" x14ac:dyDescent="0.25">
      <c r="A32" s="14">
        <v>35</v>
      </c>
      <c r="B32" s="5">
        <v>2</v>
      </c>
      <c r="C32" s="3" t="s">
        <v>56</v>
      </c>
      <c r="D32" s="14">
        <v>1</v>
      </c>
      <c r="E32" s="37"/>
      <c r="F32" s="37"/>
      <c r="G32" s="12" t="s">
        <v>102</v>
      </c>
      <c r="H32" s="21" t="s">
        <v>104</v>
      </c>
      <c r="I32" s="11"/>
      <c r="J32" s="10">
        <v>99.999999999999901</v>
      </c>
      <c r="K32" s="10">
        <v>99.999999999999886</v>
      </c>
      <c r="L32" s="10">
        <v>99.999999999999886</v>
      </c>
      <c r="M32" s="10">
        <v>99.999999999999886</v>
      </c>
      <c r="N32" s="13">
        <f t="shared" si="6"/>
        <v>99.999999999999915</v>
      </c>
      <c r="O32" s="11"/>
      <c r="P32" s="10" t="s">
        <v>58</v>
      </c>
      <c r="Q32" s="10" t="s">
        <v>58</v>
      </c>
      <c r="R32" s="10" t="s">
        <v>58</v>
      </c>
      <c r="S32" s="10" t="s">
        <v>58</v>
      </c>
      <c r="T32" s="13" t="s">
        <v>58</v>
      </c>
      <c r="U32" s="17"/>
      <c r="V32" s="10">
        <v>99.999999999999943</v>
      </c>
      <c r="W32" s="10">
        <v>99.999999999999943</v>
      </c>
      <c r="X32" s="10">
        <v>99.999999999999943</v>
      </c>
      <c r="Y32" s="10">
        <v>99.999999999999943</v>
      </c>
      <c r="Z32" s="13">
        <f t="shared" si="7"/>
        <v>99.999999999999957</v>
      </c>
      <c r="AA32" s="19"/>
      <c r="AB32" s="13" t="s">
        <v>58</v>
      </c>
      <c r="AC32" s="13" t="s">
        <v>58</v>
      </c>
      <c r="AD32" s="13" t="s">
        <v>58</v>
      </c>
      <c r="AE32" s="13" t="s">
        <v>58</v>
      </c>
      <c r="AF32" s="13" t="s">
        <v>58</v>
      </c>
      <c r="AG32" s="19"/>
      <c r="AH32" s="18">
        <f t="shared" si="3"/>
        <v>99.999999999999957</v>
      </c>
      <c r="AI32" s="19"/>
      <c r="AJ32" s="38">
        <v>123</v>
      </c>
      <c r="AK32" s="19"/>
      <c r="AL32" s="10">
        <v>100</v>
      </c>
      <c r="AM32" s="10">
        <v>99.999999999999986</v>
      </c>
      <c r="AN32" s="10">
        <v>99.999999999999986</v>
      </c>
      <c r="AO32" s="10">
        <v>100</v>
      </c>
      <c r="AP32" s="18">
        <f t="shared" si="8"/>
        <v>100</v>
      </c>
      <c r="AQ32" s="19"/>
      <c r="AR32" s="10">
        <v>100</v>
      </c>
      <c r="AS32" s="19"/>
      <c r="AT32" s="10">
        <v>100.00000000000001</v>
      </c>
      <c r="AU32" s="10">
        <v>99.999999999999986</v>
      </c>
      <c r="AV32" s="10">
        <v>99.999999999999986</v>
      </c>
      <c r="AW32" s="10">
        <v>100</v>
      </c>
      <c r="AX32" s="18">
        <f t="shared" si="4"/>
        <v>100.00000000000001</v>
      </c>
      <c r="AY32" s="19"/>
      <c r="AZ32" s="10">
        <v>99.999999999999972</v>
      </c>
      <c r="BA32" s="10">
        <v>99.999999999999986</v>
      </c>
      <c r="BB32" s="10">
        <v>99.999999999999986</v>
      </c>
      <c r="BC32" s="10">
        <v>100</v>
      </c>
      <c r="BD32" s="18">
        <f t="shared" si="5"/>
        <v>99.999999999999986</v>
      </c>
      <c r="BE32" s="19"/>
      <c r="BF32" s="60">
        <f t="shared" si="16"/>
        <v>99.999999999999943</v>
      </c>
    </row>
    <row r="33" spans="1:58" s="2" customFormat="1" ht="18" customHeight="1" x14ac:dyDescent="0.25">
      <c r="A33" s="14">
        <v>39</v>
      </c>
      <c r="B33" s="5">
        <v>2</v>
      </c>
      <c r="C33" s="3" t="s">
        <v>50</v>
      </c>
      <c r="D33" s="14">
        <v>1</v>
      </c>
      <c r="E33" s="37"/>
      <c r="F33" s="37"/>
      <c r="G33" s="12" t="s">
        <v>102</v>
      </c>
      <c r="H33" s="21" t="s">
        <v>123</v>
      </c>
      <c r="I33" s="11"/>
      <c r="J33" s="10">
        <v>97.822788065843554</v>
      </c>
      <c r="K33" s="10">
        <v>97.2222222222222</v>
      </c>
      <c r="L33" s="10">
        <v>98.148148148148124</v>
      </c>
      <c r="M33" s="10">
        <v>98.148148148148124</v>
      </c>
      <c r="N33" s="13">
        <f t="shared" si="6"/>
        <v>97.795267489711875</v>
      </c>
      <c r="O33" s="11"/>
      <c r="P33" s="10" t="s">
        <v>58</v>
      </c>
      <c r="Q33" s="10" t="s">
        <v>58</v>
      </c>
      <c r="R33" s="10" t="s">
        <v>58</v>
      </c>
      <c r="S33" s="10" t="s">
        <v>58</v>
      </c>
      <c r="T33" s="13" t="s">
        <v>58</v>
      </c>
      <c r="U33" s="17"/>
      <c r="V33" s="10">
        <v>99.999999999999943</v>
      </c>
      <c r="W33" s="10">
        <v>99.999999999999943</v>
      </c>
      <c r="X33" s="10">
        <v>99.999999999999943</v>
      </c>
      <c r="Y33" s="10">
        <v>99.999999999999943</v>
      </c>
      <c r="Z33" s="13">
        <f t="shared" si="7"/>
        <v>99.999999999999957</v>
      </c>
      <c r="AA33" s="19"/>
      <c r="AB33" s="13" t="s">
        <v>58</v>
      </c>
      <c r="AC33" s="13" t="s">
        <v>58</v>
      </c>
      <c r="AD33" s="13" t="s">
        <v>58</v>
      </c>
      <c r="AE33" s="13" t="s">
        <v>58</v>
      </c>
      <c r="AF33" s="13" t="s">
        <v>58</v>
      </c>
      <c r="AG33" s="19"/>
      <c r="AH33" s="18">
        <f t="shared" si="3"/>
        <v>99.999999999999957</v>
      </c>
      <c r="AI33" s="19"/>
      <c r="AJ33" s="38">
        <v>123</v>
      </c>
      <c r="AK33" s="19"/>
      <c r="AL33" s="10">
        <v>99.999999999999986</v>
      </c>
      <c r="AM33" s="10">
        <v>99.999999999999986</v>
      </c>
      <c r="AN33" s="10">
        <v>99.999999999999986</v>
      </c>
      <c r="AO33" s="10">
        <v>100</v>
      </c>
      <c r="AP33" s="18">
        <f t="shared" si="8"/>
        <v>100</v>
      </c>
      <c r="AQ33" s="19"/>
      <c r="AR33" s="10">
        <v>100</v>
      </c>
      <c r="AS33" s="19"/>
      <c r="AT33" s="10">
        <v>100.00000000000001</v>
      </c>
      <c r="AU33" s="10">
        <v>99.999999999999986</v>
      </c>
      <c r="AV33" s="10">
        <v>99.999999999999986</v>
      </c>
      <c r="AW33" s="10">
        <v>100</v>
      </c>
      <c r="AX33" s="18">
        <f t="shared" si="4"/>
        <v>100.00000000000001</v>
      </c>
      <c r="AY33" s="19"/>
      <c r="AZ33" s="10">
        <v>99.999999999999986</v>
      </c>
      <c r="BA33" s="10">
        <v>99.999999999999986</v>
      </c>
      <c r="BB33" s="10">
        <v>99.999999999999986</v>
      </c>
      <c r="BC33" s="10">
        <v>100</v>
      </c>
      <c r="BD33" s="18">
        <f t="shared" si="5"/>
        <v>100</v>
      </c>
      <c r="BE33" s="19"/>
      <c r="BF33" s="60">
        <f t="shared" si="16"/>
        <v>98.677160493827117</v>
      </c>
    </row>
    <row r="34" spans="1:58" s="2" customFormat="1" ht="18" customHeight="1" x14ac:dyDescent="0.25">
      <c r="A34" s="14">
        <v>43</v>
      </c>
      <c r="B34" s="5">
        <v>2</v>
      </c>
      <c r="C34" s="3" t="s">
        <v>69</v>
      </c>
      <c r="D34" s="14">
        <v>1</v>
      </c>
      <c r="E34" s="37"/>
      <c r="F34" s="37"/>
      <c r="G34" s="12" t="s">
        <v>102</v>
      </c>
      <c r="H34" s="21" t="s">
        <v>119</v>
      </c>
      <c r="I34" s="11"/>
      <c r="J34" s="10">
        <v>100.00000000000006</v>
      </c>
      <c r="K34" s="10">
        <v>100.00000000000003</v>
      </c>
      <c r="L34" s="10">
        <v>100.00000000000003</v>
      </c>
      <c r="M34" s="10">
        <v>100.00000000000003</v>
      </c>
      <c r="N34" s="13">
        <f t="shared" si="6"/>
        <v>100.00000000000006</v>
      </c>
      <c r="O34" s="11"/>
      <c r="P34" s="10" t="s">
        <v>58</v>
      </c>
      <c r="Q34" s="10" t="s">
        <v>58</v>
      </c>
      <c r="R34" s="10" t="s">
        <v>58</v>
      </c>
      <c r="S34" s="10" t="s">
        <v>58</v>
      </c>
      <c r="T34" s="13" t="s">
        <v>58</v>
      </c>
      <c r="U34" s="17"/>
      <c r="V34" s="10">
        <v>100.00000000000001</v>
      </c>
      <c r="W34" s="10">
        <v>100</v>
      </c>
      <c r="X34" s="10">
        <v>100</v>
      </c>
      <c r="Y34" s="10">
        <v>100</v>
      </c>
      <c r="Z34" s="13">
        <f t="shared" si="7"/>
        <v>100.00000000000001</v>
      </c>
      <c r="AA34" s="19"/>
      <c r="AB34" s="10">
        <v>100</v>
      </c>
      <c r="AC34" s="10">
        <v>99.999999999999986</v>
      </c>
      <c r="AD34" s="10">
        <v>99.999999999999986</v>
      </c>
      <c r="AE34" s="10">
        <v>100</v>
      </c>
      <c r="AF34" s="13">
        <f t="shared" ref="AF34:AF39" si="17">(AB34*0.8)+(AC34*0.1)+(AD34*0.05)+(AE34*0.05)</f>
        <v>100</v>
      </c>
      <c r="AG34" s="19"/>
      <c r="AH34" s="18">
        <f t="shared" ref="AH34:AH39" si="18">(Z34*0.75)+(AF34*0.25)</f>
        <v>100.00000000000001</v>
      </c>
      <c r="AI34" s="19"/>
      <c r="AJ34" s="38" t="s">
        <v>88</v>
      </c>
      <c r="AK34" s="19"/>
      <c r="AL34" s="10">
        <v>100</v>
      </c>
      <c r="AM34" s="10">
        <v>99.999999999999986</v>
      </c>
      <c r="AN34" s="10">
        <v>99.999999999999986</v>
      </c>
      <c r="AO34" s="10">
        <v>100</v>
      </c>
      <c r="AP34" s="18">
        <f t="shared" si="8"/>
        <v>100</v>
      </c>
      <c r="AQ34" s="19"/>
      <c r="AR34" s="10">
        <v>100</v>
      </c>
      <c r="AS34" s="19"/>
      <c r="AT34" s="10">
        <v>100.00000000000001</v>
      </c>
      <c r="AU34" s="10">
        <v>99.999999999999986</v>
      </c>
      <c r="AV34" s="10">
        <v>99.999999999999986</v>
      </c>
      <c r="AW34" s="10">
        <v>100</v>
      </c>
      <c r="AX34" s="18">
        <f t="shared" si="4"/>
        <v>100.00000000000001</v>
      </c>
      <c r="AY34" s="19"/>
      <c r="AZ34" s="10">
        <v>100.00000000000001</v>
      </c>
      <c r="BA34" s="10">
        <v>99.999999999999986</v>
      </c>
      <c r="BB34" s="10">
        <v>99.999999999999986</v>
      </c>
      <c r="BC34" s="10">
        <v>100</v>
      </c>
      <c r="BD34" s="18">
        <f t="shared" si="5"/>
        <v>100.00000000000001</v>
      </c>
      <c r="BE34" s="19"/>
      <c r="BF34" s="60">
        <f>(N34*0.6)+(Z34*0.15)+(AF34*0.05)+(AP34*0.05)+(AR34*0.05)+(AX34*0.05)+(BD34*0.05)</f>
        <v>100.00000000000003</v>
      </c>
    </row>
    <row r="35" spans="1:58" s="2" customFormat="1" ht="18" customHeight="1" x14ac:dyDescent="0.25">
      <c r="A35" s="14">
        <v>45</v>
      </c>
      <c r="B35" s="5">
        <v>2</v>
      </c>
      <c r="C35" s="3" t="s">
        <v>62</v>
      </c>
      <c r="D35" s="14">
        <v>1</v>
      </c>
      <c r="E35" s="37"/>
      <c r="F35" s="37"/>
      <c r="G35" s="12" t="s">
        <v>102</v>
      </c>
      <c r="H35" s="21" t="s">
        <v>104</v>
      </c>
      <c r="I35" s="11"/>
      <c r="J35" s="10">
        <v>99.999999999999915</v>
      </c>
      <c r="K35" s="10">
        <v>99.999999999999886</v>
      </c>
      <c r="L35" s="10">
        <v>99.999999999999886</v>
      </c>
      <c r="M35" s="10">
        <v>99.999999999999886</v>
      </c>
      <c r="N35" s="13">
        <f t="shared" si="6"/>
        <v>99.999999999999929</v>
      </c>
      <c r="O35" s="11"/>
      <c r="P35" s="10" t="s">
        <v>58</v>
      </c>
      <c r="Q35" s="10" t="s">
        <v>58</v>
      </c>
      <c r="R35" s="10" t="s">
        <v>58</v>
      </c>
      <c r="S35" s="10" t="s">
        <v>58</v>
      </c>
      <c r="T35" s="13" t="s">
        <v>58</v>
      </c>
      <c r="U35" s="17"/>
      <c r="V35" s="10">
        <v>100.00000000000001</v>
      </c>
      <c r="W35" s="10">
        <v>100</v>
      </c>
      <c r="X35" s="10">
        <v>100</v>
      </c>
      <c r="Y35" s="10">
        <v>100</v>
      </c>
      <c r="Z35" s="13">
        <f t="shared" si="7"/>
        <v>100.00000000000001</v>
      </c>
      <c r="AA35" s="19"/>
      <c r="AB35" s="10">
        <v>100</v>
      </c>
      <c r="AC35" s="10">
        <v>99.999999999999986</v>
      </c>
      <c r="AD35" s="10">
        <v>99.999999999999986</v>
      </c>
      <c r="AE35" s="10">
        <v>100</v>
      </c>
      <c r="AF35" s="13">
        <f t="shared" si="17"/>
        <v>100</v>
      </c>
      <c r="AG35" s="19"/>
      <c r="AH35" s="18">
        <f t="shared" si="18"/>
        <v>100.00000000000001</v>
      </c>
      <c r="AI35" s="19"/>
      <c r="AJ35" s="38" t="s">
        <v>88</v>
      </c>
      <c r="AK35" s="19"/>
      <c r="AL35" s="10">
        <v>100</v>
      </c>
      <c r="AM35" s="10">
        <v>99.999999999999986</v>
      </c>
      <c r="AN35" s="10">
        <v>99.999999999999986</v>
      </c>
      <c r="AO35" s="10">
        <v>100</v>
      </c>
      <c r="AP35" s="18">
        <f t="shared" si="8"/>
        <v>100</v>
      </c>
      <c r="AQ35" s="19"/>
      <c r="AR35" s="10">
        <v>100</v>
      </c>
      <c r="AS35" s="19"/>
      <c r="AT35" s="10">
        <v>100.00000000000001</v>
      </c>
      <c r="AU35" s="10">
        <v>99.999999999999986</v>
      </c>
      <c r="AV35" s="10">
        <v>99.999999999999986</v>
      </c>
      <c r="AW35" s="10">
        <v>100</v>
      </c>
      <c r="AX35" s="18">
        <f t="shared" si="4"/>
        <v>100.00000000000001</v>
      </c>
      <c r="AY35" s="19"/>
      <c r="AZ35" s="10">
        <v>100.00000000000001</v>
      </c>
      <c r="BA35" s="10">
        <v>99.999999999999986</v>
      </c>
      <c r="BB35" s="10">
        <v>99.999999999999986</v>
      </c>
      <c r="BC35" s="10">
        <v>100</v>
      </c>
      <c r="BD35" s="18">
        <f t="shared" si="5"/>
        <v>100.00000000000001</v>
      </c>
      <c r="BE35" s="19"/>
      <c r="BF35" s="60">
        <f>(N35*0.6)+(Z35*0.15)+(AF35*0.05)+(AP35*0.05)+(AR35*0.05)+(AX35*0.05)+(BD35*0.05)</f>
        <v>99.999999999999957</v>
      </c>
    </row>
    <row r="36" spans="1:58" s="2" customFormat="1" ht="18" customHeight="1" x14ac:dyDescent="0.25">
      <c r="A36" s="14">
        <v>55</v>
      </c>
      <c r="B36" s="5">
        <v>2</v>
      </c>
      <c r="C36" s="3" t="s">
        <v>37</v>
      </c>
      <c r="D36" s="14">
        <v>1</v>
      </c>
      <c r="E36" s="37"/>
      <c r="F36" s="37"/>
      <c r="G36" s="12" t="s">
        <v>102</v>
      </c>
      <c r="H36" s="21" t="s">
        <v>109</v>
      </c>
      <c r="I36" s="11"/>
      <c r="J36" s="10">
        <v>100.00000000000004</v>
      </c>
      <c r="K36" s="10">
        <v>100.00000000000003</v>
      </c>
      <c r="L36" s="10">
        <v>100.00000000000003</v>
      </c>
      <c r="M36" s="10">
        <v>100.00000000000003</v>
      </c>
      <c r="N36" s="13">
        <f t="shared" si="6"/>
        <v>100.00000000000004</v>
      </c>
      <c r="O36" s="11"/>
      <c r="P36" s="10" t="s">
        <v>58</v>
      </c>
      <c r="Q36" s="10" t="s">
        <v>58</v>
      </c>
      <c r="R36" s="10" t="s">
        <v>58</v>
      </c>
      <c r="S36" s="10" t="s">
        <v>58</v>
      </c>
      <c r="T36" s="13" t="s">
        <v>58</v>
      </c>
      <c r="U36" s="17"/>
      <c r="V36" s="10">
        <v>100</v>
      </c>
      <c r="W36" s="10">
        <v>100</v>
      </c>
      <c r="X36" s="10">
        <v>100</v>
      </c>
      <c r="Y36" s="10">
        <v>100</v>
      </c>
      <c r="Z36" s="13">
        <f t="shared" si="7"/>
        <v>100</v>
      </c>
      <c r="AA36" s="19"/>
      <c r="AB36" s="10">
        <v>100</v>
      </c>
      <c r="AC36" s="10">
        <v>99.999999999999986</v>
      </c>
      <c r="AD36" s="10">
        <v>99.999999999999986</v>
      </c>
      <c r="AE36" s="10">
        <v>100</v>
      </c>
      <c r="AF36" s="13">
        <f t="shared" si="17"/>
        <v>100</v>
      </c>
      <c r="AG36" s="19"/>
      <c r="AH36" s="18">
        <f t="shared" si="18"/>
        <v>100</v>
      </c>
      <c r="AI36" s="19"/>
      <c r="AJ36" s="38" t="s">
        <v>88</v>
      </c>
      <c r="AK36" s="19"/>
      <c r="AL36" s="10">
        <v>99.999999999999957</v>
      </c>
      <c r="AM36" s="10">
        <v>99.999999999999986</v>
      </c>
      <c r="AN36" s="10">
        <v>99.999999999999986</v>
      </c>
      <c r="AO36" s="10">
        <v>100</v>
      </c>
      <c r="AP36" s="18">
        <f t="shared" si="8"/>
        <v>99.999999999999972</v>
      </c>
      <c r="AQ36" s="19"/>
      <c r="AR36" s="10">
        <v>100</v>
      </c>
      <c r="AS36" s="19"/>
      <c r="AT36" s="10">
        <v>100.00000000000001</v>
      </c>
      <c r="AU36" s="10">
        <v>99.999999999999986</v>
      </c>
      <c r="AV36" s="10">
        <v>99.999999999999986</v>
      </c>
      <c r="AW36" s="10">
        <v>100</v>
      </c>
      <c r="AX36" s="18">
        <f t="shared" si="4"/>
        <v>100.00000000000001</v>
      </c>
      <c r="AY36" s="19"/>
      <c r="AZ36" s="10">
        <v>100.00000000000001</v>
      </c>
      <c r="BA36" s="10">
        <v>99.999999999999986</v>
      </c>
      <c r="BB36" s="10">
        <v>99.999999999999986</v>
      </c>
      <c r="BC36" s="10">
        <v>100</v>
      </c>
      <c r="BD36" s="18">
        <f t="shared" si="5"/>
        <v>100.00000000000001</v>
      </c>
      <c r="BE36" s="19"/>
      <c r="BF36" s="60">
        <f t="shared" ref="BF36:BF38" si="19">(N36*0.6)+(Z36*0.15)+(AF36*0.05)+(AP36*0.05)+(AR36*0.05)+(AX36*0.05)+(BD36*0.05)</f>
        <v>100.00000000000003</v>
      </c>
    </row>
    <row r="37" spans="1:58" s="2" customFormat="1" ht="18" customHeight="1" x14ac:dyDescent="0.25">
      <c r="A37" s="14">
        <v>56</v>
      </c>
      <c r="B37" s="5">
        <v>2</v>
      </c>
      <c r="C37" s="3" t="s">
        <v>38</v>
      </c>
      <c r="D37" s="14">
        <v>1</v>
      </c>
      <c r="E37" s="37"/>
      <c r="F37" s="37"/>
      <c r="G37" s="12" t="s">
        <v>102</v>
      </c>
      <c r="H37" s="21" t="s">
        <v>109</v>
      </c>
      <c r="I37" s="11"/>
      <c r="J37" s="10">
        <v>89.756473857781018</v>
      </c>
      <c r="K37" s="10">
        <v>93.209876543209873</v>
      </c>
      <c r="L37" s="10">
        <v>93.518518518518519</v>
      </c>
      <c r="M37" s="10">
        <v>93.055555555555543</v>
      </c>
      <c r="N37" s="13">
        <f t="shared" si="6"/>
        <v>90.454870444249494</v>
      </c>
      <c r="O37" s="11"/>
      <c r="P37" s="10" t="s">
        <v>58</v>
      </c>
      <c r="Q37" s="10" t="s">
        <v>58</v>
      </c>
      <c r="R37" s="10" t="s">
        <v>58</v>
      </c>
      <c r="S37" s="10" t="s">
        <v>58</v>
      </c>
      <c r="T37" s="13" t="s">
        <v>58</v>
      </c>
      <c r="U37" s="17"/>
      <c r="V37" s="10">
        <v>100</v>
      </c>
      <c r="W37" s="10">
        <v>100</v>
      </c>
      <c r="X37" s="10">
        <v>100</v>
      </c>
      <c r="Y37" s="10">
        <v>100</v>
      </c>
      <c r="Z37" s="13">
        <f t="shared" si="7"/>
        <v>100</v>
      </c>
      <c r="AA37" s="19"/>
      <c r="AB37" s="10">
        <v>100</v>
      </c>
      <c r="AC37" s="10">
        <v>99.999999999999986</v>
      </c>
      <c r="AD37" s="10">
        <v>99.999999999999986</v>
      </c>
      <c r="AE37" s="10">
        <v>100</v>
      </c>
      <c r="AF37" s="13">
        <f t="shared" si="17"/>
        <v>100</v>
      </c>
      <c r="AG37" s="19"/>
      <c r="AH37" s="18">
        <f t="shared" si="18"/>
        <v>100</v>
      </c>
      <c r="AI37" s="19"/>
      <c r="AJ37" s="38" t="s">
        <v>88</v>
      </c>
      <c r="AK37" s="19"/>
      <c r="AL37" s="10">
        <v>100</v>
      </c>
      <c r="AM37" s="10">
        <v>99.999999999999986</v>
      </c>
      <c r="AN37" s="10">
        <v>99.999999999999986</v>
      </c>
      <c r="AO37" s="10">
        <v>100</v>
      </c>
      <c r="AP37" s="18">
        <f t="shared" si="8"/>
        <v>100</v>
      </c>
      <c r="AQ37" s="19"/>
      <c r="AR37" s="10">
        <v>100</v>
      </c>
      <c r="AS37" s="19"/>
      <c r="AT37" s="10">
        <v>95.454545454545467</v>
      </c>
      <c r="AU37" s="10">
        <v>99.999999999999986</v>
      </c>
      <c r="AV37" s="10">
        <v>99.999999999999986</v>
      </c>
      <c r="AW37" s="10">
        <v>100</v>
      </c>
      <c r="AX37" s="18">
        <f t="shared" si="4"/>
        <v>96.363636363636374</v>
      </c>
      <c r="AY37" s="19"/>
      <c r="AZ37" s="10">
        <v>100</v>
      </c>
      <c r="BA37" s="10">
        <v>99.999999999999986</v>
      </c>
      <c r="BB37" s="10">
        <v>99.999999999999986</v>
      </c>
      <c r="BC37" s="10">
        <v>100</v>
      </c>
      <c r="BD37" s="18">
        <f t="shared" si="5"/>
        <v>100</v>
      </c>
      <c r="BE37" s="19"/>
      <c r="BF37" s="60">
        <f t="shared" si="19"/>
        <v>94.091104084731512</v>
      </c>
    </row>
    <row r="38" spans="1:58" s="2" customFormat="1" ht="18" customHeight="1" x14ac:dyDescent="0.25">
      <c r="A38" s="14">
        <v>58</v>
      </c>
      <c r="B38" s="5">
        <v>2</v>
      </c>
      <c r="C38" s="3" t="s">
        <v>39</v>
      </c>
      <c r="D38" s="14">
        <v>1</v>
      </c>
      <c r="E38" s="37"/>
      <c r="F38" s="37"/>
      <c r="G38" s="12" t="s">
        <v>102</v>
      </c>
      <c r="H38" s="21" t="s">
        <v>114</v>
      </c>
      <c r="I38" s="11"/>
      <c r="J38" s="10">
        <v>95.215136440511074</v>
      </c>
      <c r="K38" s="10">
        <v>96.226415094339643</v>
      </c>
      <c r="L38" s="10">
        <v>96.226415094339643</v>
      </c>
      <c r="M38" s="10">
        <v>96.226415094339643</v>
      </c>
      <c r="N38" s="13">
        <f t="shared" si="6"/>
        <v>95.417392171276802</v>
      </c>
      <c r="O38" s="11"/>
      <c r="P38" s="10" t="s">
        <v>58</v>
      </c>
      <c r="Q38" s="10" t="s">
        <v>58</v>
      </c>
      <c r="R38" s="10" t="s">
        <v>58</v>
      </c>
      <c r="S38" s="10" t="s">
        <v>58</v>
      </c>
      <c r="T38" s="13" t="s">
        <v>58</v>
      </c>
      <c r="U38" s="17"/>
      <c r="V38" s="10">
        <v>100</v>
      </c>
      <c r="W38" s="10">
        <v>100</v>
      </c>
      <c r="X38" s="10">
        <v>100</v>
      </c>
      <c r="Y38" s="10">
        <v>100</v>
      </c>
      <c r="Z38" s="13">
        <f t="shared" si="7"/>
        <v>100</v>
      </c>
      <c r="AA38" s="19"/>
      <c r="AB38" s="10">
        <v>100</v>
      </c>
      <c r="AC38" s="10">
        <v>99.999999999999986</v>
      </c>
      <c r="AD38" s="10">
        <v>99.999999999999986</v>
      </c>
      <c r="AE38" s="10">
        <v>100</v>
      </c>
      <c r="AF38" s="13">
        <f t="shared" si="17"/>
        <v>100</v>
      </c>
      <c r="AG38" s="19"/>
      <c r="AH38" s="18">
        <f t="shared" si="18"/>
        <v>100</v>
      </c>
      <c r="AI38" s="19"/>
      <c r="AJ38" s="38" t="s">
        <v>88</v>
      </c>
      <c r="AK38" s="19"/>
      <c r="AL38" s="10">
        <v>100</v>
      </c>
      <c r="AM38" s="10">
        <v>99.999999999999986</v>
      </c>
      <c r="AN38" s="10">
        <v>99.999999999999986</v>
      </c>
      <c r="AO38" s="10">
        <v>100</v>
      </c>
      <c r="AP38" s="18">
        <f t="shared" si="8"/>
        <v>100</v>
      </c>
      <c r="AQ38" s="19"/>
      <c r="AR38" s="10">
        <v>100</v>
      </c>
      <c r="AS38" s="19"/>
      <c r="AT38" s="10">
        <v>100.00000000000001</v>
      </c>
      <c r="AU38" s="10">
        <v>99.999999999999986</v>
      </c>
      <c r="AV38" s="10">
        <v>99.999999999999986</v>
      </c>
      <c r="AW38" s="10">
        <v>100</v>
      </c>
      <c r="AX38" s="18">
        <f t="shared" si="4"/>
        <v>100.00000000000001</v>
      </c>
      <c r="AY38" s="19"/>
      <c r="AZ38" s="10">
        <v>100</v>
      </c>
      <c r="BA38" s="10">
        <v>99.999999999999986</v>
      </c>
      <c r="BB38" s="10">
        <v>99.999999999999986</v>
      </c>
      <c r="BC38" s="10">
        <v>100</v>
      </c>
      <c r="BD38" s="18">
        <f t="shared" si="5"/>
        <v>100</v>
      </c>
      <c r="BE38" s="19"/>
      <c r="BF38" s="60">
        <f t="shared" si="19"/>
        <v>97.250435302766078</v>
      </c>
    </row>
    <row r="39" spans="1:58" s="2" customFormat="1" ht="18" customHeight="1" x14ac:dyDescent="0.25">
      <c r="A39" s="14">
        <v>59</v>
      </c>
      <c r="B39" s="5">
        <v>2</v>
      </c>
      <c r="C39" s="3" t="s">
        <v>11</v>
      </c>
      <c r="D39" s="14">
        <v>1</v>
      </c>
      <c r="E39" s="37"/>
      <c r="F39" s="37"/>
      <c r="G39" s="12" t="s">
        <v>102</v>
      </c>
      <c r="H39" s="21" t="s">
        <v>123</v>
      </c>
      <c r="I39" s="11"/>
      <c r="J39" s="10">
        <v>96.655929329799477</v>
      </c>
      <c r="K39" s="10">
        <v>95.283018867924554</v>
      </c>
      <c r="L39" s="10">
        <v>98.113207547169836</v>
      </c>
      <c r="M39" s="10">
        <v>98.113207547169836</v>
      </c>
      <c r="N39" s="13">
        <f t="shared" si="6"/>
        <v>96.664366105349018</v>
      </c>
      <c r="O39" s="11"/>
      <c r="P39" s="10">
        <v>99.999999999999986</v>
      </c>
      <c r="Q39" s="10">
        <v>99.999999999999986</v>
      </c>
      <c r="R39" s="10">
        <v>99.999999999999986</v>
      </c>
      <c r="S39" s="10">
        <v>99.999999999999986</v>
      </c>
      <c r="T39" s="13">
        <f t="shared" si="10"/>
        <v>100</v>
      </c>
      <c r="U39" s="17"/>
      <c r="V39" s="10">
        <v>98.743535875888824</v>
      </c>
      <c r="W39" s="10">
        <v>97.435897435897445</v>
      </c>
      <c r="X39" s="10">
        <v>100</v>
      </c>
      <c r="Y39" s="10">
        <v>100</v>
      </c>
      <c r="Z39" s="13">
        <f t="shared" si="7"/>
        <v>98.738418444300805</v>
      </c>
      <c r="AA39" s="19"/>
      <c r="AB39" s="10">
        <v>100</v>
      </c>
      <c r="AC39" s="10">
        <v>99.999999999999986</v>
      </c>
      <c r="AD39" s="10">
        <v>99.999999999999986</v>
      </c>
      <c r="AE39" s="10">
        <v>100</v>
      </c>
      <c r="AF39" s="13">
        <f t="shared" si="17"/>
        <v>100</v>
      </c>
      <c r="AG39" s="19"/>
      <c r="AH39" s="18">
        <f t="shared" si="18"/>
        <v>99.053813833225604</v>
      </c>
      <c r="AI39" s="19"/>
      <c r="AJ39" s="38" t="s">
        <v>88</v>
      </c>
      <c r="AK39" s="19"/>
      <c r="AL39" s="10">
        <v>100</v>
      </c>
      <c r="AM39" s="10">
        <v>99.999999999999986</v>
      </c>
      <c r="AN39" s="10">
        <v>99.999999999999986</v>
      </c>
      <c r="AO39" s="10">
        <v>100</v>
      </c>
      <c r="AP39" s="18">
        <f t="shared" si="8"/>
        <v>100</v>
      </c>
      <c r="AQ39" s="19"/>
      <c r="AR39" s="10">
        <v>100</v>
      </c>
      <c r="AS39" s="19"/>
      <c r="AT39" s="10">
        <v>90.909090909090921</v>
      </c>
      <c r="AU39" s="10">
        <v>83.333333333333314</v>
      </c>
      <c r="AV39" s="10">
        <v>99.999999999999986</v>
      </c>
      <c r="AW39" s="10">
        <v>100</v>
      </c>
      <c r="AX39" s="18">
        <f t="shared" si="4"/>
        <v>91.060606060606062</v>
      </c>
      <c r="AY39" s="19"/>
      <c r="AZ39" s="10">
        <v>100</v>
      </c>
      <c r="BA39" s="10">
        <v>99.999999999999986</v>
      </c>
      <c r="BB39" s="10">
        <v>99.999999999999986</v>
      </c>
      <c r="BC39" s="10">
        <v>100</v>
      </c>
      <c r="BD39" s="18">
        <f t="shared" si="5"/>
        <v>100</v>
      </c>
      <c r="BE39" s="19"/>
      <c r="BF39" s="60">
        <f>(N39*0.6)+(T39*0.05)+(Z39*0.1)+(AF39*0.05)+(AP39*0.05)+(AR39*0.05)+(AX39*0.05)+(BD39*0.05)</f>
        <v>97.425491810669783</v>
      </c>
    </row>
    <row r="40" spans="1:58" s="2" customFormat="1" ht="18" customHeight="1" x14ac:dyDescent="0.25">
      <c r="A40" s="14">
        <v>66</v>
      </c>
      <c r="B40" s="5">
        <v>2</v>
      </c>
      <c r="C40" s="3" t="s">
        <v>51</v>
      </c>
      <c r="D40" s="14">
        <v>1</v>
      </c>
      <c r="E40" s="37"/>
      <c r="F40" s="37"/>
      <c r="G40" s="12" t="s">
        <v>102</v>
      </c>
      <c r="H40" s="21" t="s">
        <v>109</v>
      </c>
      <c r="I40" s="11"/>
      <c r="J40" s="10">
        <v>100.00000000000004</v>
      </c>
      <c r="K40" s="10">
        <v>100.00000000000003</v>
      </c>
      <c r="L40" s="10">
        <v>100.00000000000003</v>
      </c>
      <c r="M40" s="10">
        <v>100.00000000000003</v>
      </c>
      <c r="N40" s="13">
        <f t="shared" si="6"/>
        <v>100.00000000000004</v>
      </c>
      <c r="O40" s="11"/>
      <c r="P40" s="10" t="s">
        <v>58</v>
      </c>
      <c r="Q40" s="10" t="s">
        <v>58</v>
      </c>
      <c r="R40" s="10" t="s">
        <v>58</v>
      </c>
      <c r="S40" s="10" t="s">
        <v>58</v>
      </c>
      <c r="T40" s="13" t="s">
        <v>58</v>
      </c>
      <c r="U40" s="17"/>
      <c r="V40" s="10">
        <v>99.999999999999943</v>
      </c>
      <c r="W40" s="10">
        <v>99.999999999999943</v>
      </c>
      <c r="X40" s="10">
        <v>99.999999999999943</v>
      </c>
      <c r="Y40" s="10">
        <v>99.999999999999943</v>
      </c>
      <c r="Z40" s="13">
        <f t="shared" si="7"/>
        <v>99.999999999999957</v>
      </c>
      <c r="AA40" s="19"/>
      <c r="AB40" s="10" t="s">
        <v>58</v>
      </c>
      <c r="AC40" s="10" t="s">
        <v>58</v>
      </c>
      <c r="AD40" s="10" t="s">
        <v>58</v>
      </c>
      <c r="AE40" s="10" t="s">
        <v>58</v>
      </c>
      <c r="AF40" s="10" t="s">
        <v>58</v>
      </c>
      <c r="AG40" s="19"/>
      <c r="AH40" s="18">
        <f t="shared" ref="AH40:AH77" si="20">Z40</f>
        <v>99.999999999999957</v>
      </c>
      <c r="AI40" s="19"/>
      <c r="AJ40" s="38">
        <v>123</v>
      </c>
      <c r="AK40" s="19"/>
      <c r="AL40" s="10">
        <v>100</v>
      </c>
      <c r="AM40" s="10">
        <v>99.999999999999986</v>
      </c>
      <c r="AN40" s="10">
        <v>99.999999999999986</v>
      </c>
      <c r="AO40" s="10">
        <v>100</v>
      </c>
      <c r="AP40" s="18">
        <f t="shared" si="8"/>
        <v>100</v>
      </c>
      <c r="AQ40" s="19"/>
      <c r="AR40" s="10">
        <v>100</v>
      </c>
      <c r="AS40" s="19"/>
      <c r="AT40" s="10">
        <v>100.00000000000001</v>
      </c>
      <c r="AU40" s="10">
        <v>99.999999999999986</v>
      </c>
      <c r="AV40" s="10">
        <v>99.999999999999986</v>
      </c>
      <c r="AW40" s="10">
        <v>100</v>
      </c>
      <c r="AX40" s="18">
        <f t="shared" si="4"/>
        <v>100.00000000000001</v>
      </c>
      <c r="AY40" s="19"/>
      <c r="AZ40" s="10">
        <v>99.999999999999972</v>
      </c>
      <c r="BA40" s="10">
        <v>99.999999999999986</v>
      </c>
      <c r="BB40" s="10">
        <v>99.999999999999986</v>
      </c>
      <c r="BC40" s="10">
        <v>100</v>
      </c>
      <c r="BD40" s="18">
        <f t="shared" si="5"/>
        <v>99.999999999999986</v>
      </c>
      <c r="BE40" s="19"/>
      <c r="BF40" s="60">
        <f t="shared" ref="BF40:BF41" si="21">(N40*0.6)+(Z40*0.2)+(AP40*0.05)+(AR40*0.05)+(AX40*0.05)+(BD40*0.05)</f>
        <v>100.00000000000001</v>
      </c>
    </row>
    <row r="41" spans="1:58" s="2" customFormat="1" ht="18" customHeight="1" x14ac:dyDescent="0.25">
      <c r="A41" s="14">
        <v>67</v>
      </c>
      <c r="B41" s="5">
        <v>2</v>
      </c>
      <c r="C41" s="3" t="s">
        <v>57</v>
      </c>
      <c r="D41" s="14">
        <v>1</v>
      </c>
      <c r="E41" s="37"/>
      <c r="F41" s="37"/>
      <c r="G41" s="12" t="s">
        <v>102</v>
      </c>
      <c r="H41" s="21" t="s">
        <v>105</v>
      </c>
      <c r="I41" s="11"/>
      <c r="J41" s="10">
        <v>99.999999999999943</v>
      </c>
      <c r="K41" s="10">
        <v>99.999999999999972</v>
      </c>
      <c r="L41" s="10">
        <v>99.999999999999972</v>
      </c>
      <c r="M41" s="10">
        <v>99.999999999999972</v>
      </c>
      <c r="N41" s="13">
        <f t="shared" si="6"/>
        <v>99.999999999999957</v>
      </c>
      <c r="O41" s="11"/>
      <c r="P41" s="10" t="s">
        <v>58</v>
      </c>
      <c r="Q41" s="10" t="s">
        <v>58</v>
      </c>
      <c r="R41" s="10" t="s">
        <v>58</v>
      </c>
      <c r="S41" s="10" t="s">
        <v>58</v>
      </c>
      <c r="T41" s="13" t="s">
        <v>58</v>
      </c>
      <c r="U41" s="17"/>
      <c r="V41" s="10">
        <v>99.999999999999943</v>
      </c>
      <c r="W41" s="10">
        <v>99.999999999999943</v>
      </c>
      <c r="X41" s="10">
        <v>99.999999999999943</v>
      </c>
      <c r="Y41" s="10">
        <v>99.999999999999943</v>
      </c>
      <c r="Z41" s="13">
        <f t="shared" si="7"/>
        <v>99.999999999999957</v>
      </c>
      <c r="AA41" s="19"/>
      <c r="AB41" s="10" t="s">
        <v>58</v>
      </c>
      <c r="AC41" s="10" t="s">
        <v>58</v>
      </c>
      <c r="AD41" s="10" t="s">
        <v>58</v>
      </c>
      <c r="AE41" s="10" t="s">
        <v>58</v>
      </c>
      <c r="AF41" s="10" t="s">
        <v>58</v>
      </c>
      <c r="AG41" s="19"/>
      <c r="AH41" s="18">
        <f t="shared" si="20"/>
        <v>99.999999999999957</v>
      </c>
      <c r="AI41" s="19"/>
      <c r="AJ41" s="38">
        <v>123</v>
      </c>
      <c r="AK41" s="19"/>
      <c r="AL41" s="10">
        <v>100</v>
      </c>
      <c r="AM41" s="10">
        <v>99.999999999999986</v>
      </c>
      <c r="AN41" s="10">
        <v>99.999999999999986</v>
      </c>
      <c r="AO41" s="10">
        <v>100</v>
      </c>
      <c r="AP41" s="18">
        <f t="shared" si="8"/>
        <v>100</v>
      </c>
      <c r="AQ41" s="19"/>
      <c r="AR41" s="10">
        <v>100</v>
      </c>
      <c r="AS41" s="19"/>
      <c r="AT41" s="10">
        <v>100.00000000000001</v>
      </c>
      <c r="AU41" s="10">
        <v>99.999999999999986</v>
      </c>
      <c r="AV41" s="10">
        <v>99.999999999999986</v>
      </c>
      <c r="AW41" s="10">
        <v>100</v>
      </c>
      <c r="AX41" s="18">
        <f t="shared" si="4"/>
        <v>100.00000000000001</v>
      </c>
      <c r="AY41" s="19"/>
      <c r="AZ41" s="10">
        <v>100</v>
      </c>
      <c r="BA41" s="10">
        <v>99.999999999999986</v>
      </c>
      <c r="BB41" s="10">
        <v>99.999999999999986</v>
      </c>
      <c r="BC41" s="10">
        <v>100</v>
      </c>
      <c r="BD41" s="18">
        <f t="shared" si="5"/>
        <v>100</v>
      </c>
      <c r="BE41" s="19"/>
      <c r="BF41" s="60">
        <f t="shared" si="21"/>
        <v>99.999999999999972</v>
      </c>
    </row>
    <row r="42" spans="1:58" s="2" customFormat="1" ht="18" customHeight="1" x14ac:dyDescent="0.25">
      <c r="A42" s="14">
        <v>68</v>
      </c>
      <c r="B42" s="5">
        <v>2</v>
      </c>
      <c r="C42" s="3" t="s">
        <v>42</v>
      </c>
      <c r="D42" s="14">
        <v>1</v>
      </c>
      <c r="E42" s="37"/>
      <c r="F42" s="37"/>
      <c r="G42" s="12" t="s">
        <v>102</v>
      </c>
      <c r="H42" s="21" t="s">
        <v>110</v>
      </c>
      <c r="I42" s="11"/>
      <c r="J42" s="10">
        <v>77.630069353700137</v>
      </c>
      <c r="K42" s="10">
        <v>70.370370370370381</v>
      </c>
      <c r="L42" s="10">
        <v>95.370370370370352</v>
      </c>
      <c r="M42" s="10">
        <v>91.666666666666657</v>
      </c>
      <c r="N42" s="13">
        <f t="shared" si="6"/>
        <v>78.492944371849006</v>
      </c>
      <c r="O42" s="11"/>
      <c r="P42" s="10">
        <v>0</v>
      </c>
      <c r="Q42" s="10">
        <v>0</v>
      </c>
      <c r="R42" s="10">
        <v>0</v>
      </c>
      <c r="S42" s="10">
        <v>0</v>
      </c>
      <c r="T42" s="13">
        <f t="shared" si="10"/>
        <v>0</v>
      </c>
      <c r="U42" s="17"/>
      <c r="V42" s="10">
        <v>47.115384615384606</v>
      </c>
      <c r="W42" s="10">
        <v>42.307692307692299</v>
      </c>
      <c r="X42" s="10">
        <v>69.230769230769226</v>
      </c>
      <c r="Y42" s="10">
        <v>69.230769230769226</v>
      </c>
      <c r="Z42" s="13">
        <f t="shared" si="7"/>
        <v>48.84615384615384</v>
      </c>
      <c r="AA42" s="19"/>
      <c r="AB42" s="10" t="s">
        <v>58</v>
      </c>
      <c r="AC42" s="10" t="s">
        <v>58</v>
      </c>
      <c r="AD42" s="10" t="s">
        <v>58</v>
      </c>
      <c r="AE42" s="10" t="s">
        <v>58</v>
      </c>
      <c r="AF42" s="10" t="s">
        <v>58</v>
      </c>
      <c r="AG42" s="19"/>
      <c r="AH42" s="18">
        <f t="shared" si="20"/>
        <v>48.84615384615384</v>
      </c>
      <c r="AI42" s="19"/>
      <c r="AJ42" s="38">
        <v>123</v>
      </c>
      <c r="AK42" s="19"/>
      <c r="AL42" s="10">
        <v>0</v>
      </c>
      <c r="AM42" s="10">
        <v>0</v>
      </c>
      <c r="AN42" s="10">
        <v>0</v>
      </c>
      <c r="AO42" s="10">
        <v>0</v>
      </c>
      <c r="AP42" s="18">
        <f t="shared" si="8"/>
        <v>0</v>
      </c>
      <c r="AQ42" s="19"/>
      <c r="AR42" s="10">
        <v>100</v>
      </c>
      <c r="AS42" s="19"/>
      <c r="AT42" s="10">
        <v>100.00000000000001</v>
      </c>
      <c r="AU42" s="10">
        <v>99.999999999999986</v>
      </c>
      <c r="AV42" s="10">
        <v>99.999999999999986</v>
      </c>
      <c r="AW42" s="10">
        <v>100</v>
      </c>
      <c r="AX42" s="18">
        <f t="shared" si="4"/>
        <v>100.00000000000001</v>
      </c>
      <c r="AY42" s="19"/>
      <c r="AZ42" s="10">
        <v>0</v>
      </c>
      <c r="BA42" s="10">
        <v>0</v>
      </c>
      <c r="BB42" s="10">
        <v>0</v>
      </c>
      <c r="BC42" s="10">
        <v>0</v>
      </c>
      <c r="BD42" s="18">
        <f t="shared" si="5"/>
        <v>0</v>
      </c>
      <c r="BE42" s="19"/>
      <c r="BF42" s="60">
        <f t="shared" ref="BF42:BF44" si="22">(N42*0.6)+(T42*0.05)+(Z42*0.15)+(AP42*0.05)+(AR42*0.05)+(AX42*0.05)+(BD42*0.05)</f>
        <v>64.422689700032478</v>
      </c>
    </row>
    <row r="43" spans="1:58" s="2" customFormat="1" ht="18" customHeight="1" x14ac:dyDescent="0.25">
      <c r="A43" s="14">
        <v>69</v>
      </c>
      <c r="B43" s="5">
        <v>2</v>
      </c>
      <c r="C43" s="3" t="s">
        <v>43</v>
      </c>
      <c r="D43" s="14">
        <v>1</v>
      </c>
      <c r="E43" s="37"/>
      <c r="F43" s="37"/>
      <c r="G43" s="12" t="s">
        <v>102</v>
      </c>
      <c r="H43" s="21" t="s">
        <v>119</v>
      </c>
      <c r="I43" s="11"/>
      <c r="J43" s="10">
        <v>17.860802990113331</v>
      </c>
      <c r="K43" s="10">
        <v>19.23076923076923</v>
      </c>
      <c r="L43" s="10">
        <v>23.076923076923077</v>
      </c>
      <c r="M43" s="10">
        <v>22.596153846153847</v>
      </c>
      <c r="N43" s="13">
        <f t="shared" si="6"/>
        <v>18.495373161321435</v>
      </c>
      <c r="O43" s="11"/>
      <c r="P43" s="10">
        <v>0</v>
      </c>
      <c r="Q43" s="10">
        <v>0</v>
      </c>
      <c r="R43" s="10">
        <v>0</v>
      </c>
      <c r="S43" s="10">
        <v>0</v>
      </c>
      <c r="T43" s="13">
        <f t="shared" si="10"/>
        <v>0</v>
      </c>
      <c r="U43" s="17"/>
      <c r="V43" s="10">
        <v>33.653846153846153</v>
      </c>
      <c r="W43" s="10">
        <v>32.692307692307693</v>
      </c>
      <c r="X43" s="10">
        <v>34.615384615384613</v>
      </c>
      <c r="Y43" s="10">
        <v>34.615384615384613</v>
      </c>
      <c r="Z43" s="13">
        <f t="shared" si="7"/>
        <v>33.653846153846153</v>
      </c>
      <c r="AA43" s="19"/>
      <c r="AB43" s="10" t="s">
        <v>58</v>
      </c>
      <c r="AC43" s="10" t="s">
        <v>58</v>
      </c>
      <c r="AD43" s="10" t="s">
        <v>58</v>
      </c>
      <c r="AE43" s="10" t="s">
        <v>58</v>
      </c>
      <c r="AF43" s="10" t="s">
        <v>58</v>
      </c>
      <c r="AG43" s="19"/>
      <c r="AH43" s="18">
        <f t="shared" si="20"/>
        <v>33.653846153846153</v>
      </c>
      <c r="AI43" s="19"/>
      <c r="AJ43" s="38">
        <v>123</v>
      </c>
      <c r="AK43" s="19"/>
      <c r="AL43" s="10">
        <v>0</v>
      </c>
      <c r="AM43" s="10">
        <v>0</v>
      </c>
      <c r="AN43" s="10">
        <v>0</v>
      </c>
      <c r="AO43" s="10">
        <v>0</v>
      </c>
      <c r="AP43" s="18">
        <f t="shared" si="8"/>
        <v>0</v>
      </c>
      <c r="AQ43" s="19"/>
      <c r="AR43" s="10">
        <v>100</v>
      </c>
      <c r="AS43" s="19"/>
      <c r="AT43" s="10">
        <v>0</v>
      </c>
      <c r="AU43" s="10">
        <v>0</v>
      </c>
      <c r="AV43" s="10">
        <v>0</v>
      </c>
      <c r="AW43" s="10">
        <v>0</v>
      </c>
      <c r="AX43" s="18">
        <f t="shared" si="4"/>
        <v>0</v>
      </c>
      <c r="AY43" s="19"/>
      <c r="AZ43" s="10">
        <v>100</v>
      </c>
      <c r="BA43" s="10">
        <v>99.999999999999986</v>
      </c>
      <c r="BB43" s="10">
        <v>99.999999999999986</v>
      </c>
      <c r="BC43" s="10">
        <v>100</v>
      </c>
      <c r="BD43" s="18">
        <f t="shared" si="5"/>
        <v>100</v>
      </c>
      <c r="BE43" s="19"/>
      <c r="BF43" s="60">
        <f t="shared" si="22"/>
        <v>26.145300819869782</v>
      </c>
    </row>
    <row r="44" spans="1:58" s="2" customFormat="1" ht="18" customHeight="1" x14ac:dyDescent="0.25">
      <c r="A44" s="14">
        <v>70</v>
      </c>
      <c r="B44" s="5">
        <v>2</v>
      </c>
      <c r="C44" s="3" t="s">
        <v>40</v>
      </c>
      <c r="D44" s="14">
        <v>1</v>
      </c>
      <c r="E44" s="37"/>
      <c r="F44" s="37"/>
      <c r="G44" s="12" t="s">
        <v>102</v>
      </c>
      <c r="H44" s="21" t="s">
        <v>104</v>
      </c>
      <c r="I44" s="11"/>
      <c r="J44" s="10">
        <v>33.529347783365118</v>
      </c>
      <c r="K44" s="10">
        <v>41.346153846153818</v>
      </c>
      <c r="L44" s="10">
        <v>50.961538461538431</v>
      </c>
      <c r="M44" s="10">
        <v>49.038461538461505</v>
      </c>
      <c r="N44" s="13">
        <f t="shared" si="6"/>
        <v>35.958093611307476</v>
      </c>
      <c r="O44" s="11"/>
      <c r="P44" s="10">
        <v>48.58757062146892</v>
      </c>
      <c r="Q44" s="10">
        <v>49.999999999999993</v>
      </c>
      <c r="R44" s="10">
        <v>99.999999999999986</v>
      </c>
      <c r="S44" s="10">
        <v>83.333333333333314</v>
      </c>
      <c r="T44" s="13">
        <f t="shared" si="10"/>
        <v>53.036723163841806</v>
      </c>
      <c r="U44" s="17"/>
      <c r="V44" s="10">
        <v>55.448717948717935</v>
      </c>
      <c r="W44" s="10">
        <v>59.615384615384606</v>
      </c>
      <c r="X44" s="10">
        <v>84.615384615384585</v>
      </c>
      <c r="Y44" s="10">
        <v>82.692307692307665</v>
      </c>
      <c r="Z44" s="13">
        <f t="shared" si="7"/>
        <v>58.685897435897417</v>
      </c>
      <c r="AA44" s="19"/>
      <c r="AB44" s="10" t="s">
        <v>58</v>
      </c>
      <c r="AC44" s="10" t="s">
        <v>58</v>
      </c>
      <c r="AD44" s="10" t="s">
        <v>58</v>
      </c>
      <c r="AE44" s="10" t="s">
        <v>58</v>
      </c>
      <c r="AF44" s="10" t="s">
        <v>58</v>
      </c>
      <c r="AG44" s="19"/>
      <c r="AH44" s="18">
        <f t="shared" si="20"/>
        <v>58.685897435897417</v>
      </c>
      <c r="AI44" s="19"/>
      <c r="AJ44" s="38">
        <v>123</v>
      </c>
      <c r="AK44" s="19"/>
      <c r="AL44" s="10">
        <v>0</v>
      </c>
      <c r="AM44" s="10">
        <v>0</v>
      </c>
      <c r="AN44" s="10">
        <v>0</v>
      </c>
      <c r="AO44" s="10">
        <v>0</v>
      </c>
      <c r="AP44" s="18">
        <f t="shared" si="8"/>
        <v>0</v>
      </c>
      <c r="AQ44" s="19"/>
      <c r="AR44" s="10">
        <v>100</v>
      </c>
      <c r="AS44" s="19"/>
      <c r="AT44" s="10">
        <v>0</v>
      </c>
      <c r="AU44" s="10">
        <v>0</v>
      </c>
      <c r="AV44" s="10">
        <v>0</v>
      </c>
      <c r="AW44" s="10">
        <v>0</v>
      </c>
      <c r="AX44" s="18">
        <f t="shared" si="4"/>
        <v>0</v>
      </c>
      <c r="AY44" s="19"/>
      <c r="AZ44" s="10">
        <v>99.999999999999972</v>
      </c>
      <c r="BA44" s="10">
        <v>99.999999999999986</v>
      </c>
      <c r="BB44" s="10">
        <v>99.999999999999986</v>
      </c>
      <c r="BC44" s="10">
        <v>100</v>
      </c>
      <c r="BD44" s="18">
        <f t="shared" si="5"/>
        <v>99.999999999999986</v>
      </c>
      <c r="BE44" s="19"/>
      <c r="BF44" s="60">
        <f t="shared" si="22"/>
        <v>43.029576940361189</v>
      </c>
    </row>
    <row r="45" spans="1:58" s="2" customFormat="1" ht="18" customHeight="1" x14ac:dyDescent="0.25">
      <c r="A45" s="14">
        <v>71</v>
      </c>
      <c r="B45" s="5">
        <v>2</v>
      </c>
      <c r="C45" s="3" t="s">
        <v>41</v>
      </c>
      <c r="D45" s="14">
        <v>1</v>
      </c>
      <c r="E45" s="37"/>
      <c r="F45" s="37"/>
      <c r="G45" s="12" t="s">
        <v>102</v>
      </c>
      <c r="H45" s="21" t="s">
        <v>109</v>
      </c>
      <c r="I45" s="11"/>
      <c r="J45" s="10">
        <v>99.855769230769155</v>
      </c>
      <c r="K45" s="10">
        <v>99.999999999999886</v>
      </c>
      <c r="L45" s="10">
        <v>99.999999999999886</v>
      </c>
      <c r="M45" s="10">
        <v>99.999999999999886</v>
      </c>
      <c r="N45" s="13">
        <f t="shared" si="6"/>
        <v>99.884615384615316</v>
      </c>
      <c r="O45" s="11"/>
      <c r="P45" s="10" t="s">
        <v>58</v>
      </c>
      <c r="Q45" s="10" t="s">
        <v>58</v>
      </c>
      <c r="R45" s="10" t="s">
        <v>58</v>
      </c>
      <c r="S45" s="10" t="s">
        <v>58</v>
      </c>
      <c r="T45" s="13" t="s">
        <v>58</v>
      </c>
      <c r="U45" s="17"/>
      <c r="V45" s="10">
        <v>99.999999999999943</v>
      </c>
      <c r="W45" s="10">
        <v>99.999999999999943</v>
      </c>
      <c r="X45" s="10">
        <v>99.999999999999943</v>
      </c>
      <c r="Y45" s="10">
        <v>99.999999999999943</v>
      </c>
      <c r="Z45" s="13">
        <f t="shared" si="7"/>
        <v>99.999999999999957</v>
      </c>
      <c r="AA45" s="19"/>
      <c r="AB45" s="10" t="s">
        <v>58</v>
      </c>
      <c r="AC45" s="10" t="s">
        <v>58</v>
      </c>
      <c r="AD45" s="10" t="s">
        <v>58</v>
      </c>
      <c r="AE45" s="10" t="s">
        <v>58</v>
      </c>
      <c r="AF45" s="10" t="s">
        <v>58</v>
      </c>
      <c r="AG45" s="19"/>
      <c r="AH45" s="18">
        <f t="shared" si="20"/>
        <v>99.999999999999957</v>
      </c>
      <c r="AI45" s="19"/>
      <c r="AJ45" s="38">
        <v>123</v>
      </c>
      <c r="AK45" s="19"/>
      <c r="AL45" s="10">
        <v>100</v>
      </c>
      <c r="AM45" s="10">
        <v>99.999999999999986</v>
      </c>
      <c r="AN45" s="10">
        <v>99.999999999999986</v>
      </c>
      <c r="AO45" s="10">
        <v>100</v>
      </c>
      <c r="AP45" s="18">
        <f t="shared" si="8"/>
        <v>100</v>
      </c>
      <c r="AQ45" s="19"/>
      <c r="AR45" s="10">
        <v>100</v>
      </c>
      <c r="AS45" s="19"/>
      <c r="AT45" s="10">
        <v>100.00000000000001</v>
      </c>
      <c r="AU45" s="10">
        <v>99.999999999999986</v>
      </c>
      <c r="AV45" s="10">
        <v>99.999999999999986</v>
      </c>
      <c r="AW45" s="10">
        <v>100</v>
      </c>
      <c r="AX45" s="18">
        <f t="shared" si="4"/>
        <v>100.00000000000001</v>
      </c>
      <c r="AY45" s="19"/>
      <c r="AZ45" s="10">
        <v>100</v>
      </c>
      <c r="BA45" s="10">
        <v>99.999999999999986</v>
      </c>
      <c r="BB45" s="10">
        <v>99.999999999999986</v>
      </c>
      <c r="BC45" s="10">
        <v>100</v>
      </c>
      <c r="BD45" s="18">
        <f t="shared" si="5"/>
        <v>100</v>
      </c>
      <c r="BE45" s="19"/>
      <c r="BF45" s="60">
        <f t="shared" ref="BF45" si="23">(N45*0.6)+(Z45*0.2)+(AP45*0.05)+(AR45*0.05)+(AX45*0.05)+(BD45*0.05)</f>
        <v>99.930769230769187</v>
      </c>
    </row>
    <row r="46" spans="1:58" s="2" customFormat="1" ht="18" customHeight="1" x14ac:dyDescent="0.25">
      <c r="A46" s="14">
        <v>75</v>
      </c>
      <c r="B46" s="5">
        <v>2</v>
      </c>
      <c r="C46" s="3" t="s">
        <v>59</v>
      </c>
      <c r="D46" s="14">
        <v>1</v>
      </c>
      <c r="E46" s="37"/>
      <c r="F46" s="37"/>
      <c r="G46" s="12" t="s">
        <v>102</v>
      </c>
      <c r="H46" s="21" t="s">
        <v>103</v>
      </c>
      <c r="I46" s="11"/>
      <c r="J46" s="10">
        <v>82.507148646615107</v>
      </c>
      <c r="K46" s="10">
        <v>73.148148148148152</v>
      </c>
      <c r="L46" s="10">
        <v>88.58024691358024</v>
      </c>
      <c r="M46" s="10">
        <v>81.481481481481438</v>
      </c>
      <c r="N46" s="13">
        <f t="shared" si="6"/>
        <v>81.823620151859984</v>
      </c>
      <c r="O46" s="11"/>
      <c r="P46" s="10">
        <v>47.119500085601771</v>
      </c>
      <c r="Q46" s="10">
        <v>49.999999999999993</v>
      </c>
      <c r="R46" s="10">
        <v>99.999999999999986</v>
      </c>
      <c r="S46" s="10">
        <v>74.999999999999986</v>
      </c>
      <c r="T46" s="13">
        <f t="shared" si="10"/>
        <v>51.445600068481419</v>
      </c>
      <c r="U46" s="17"/>
      <c r="V46" s="10">
        <v>93.910256410256366</v>
      </c>
      <c r="W46" s="10">
        <v>92.307692307692264</v>
      </c>
      <c r="X46" s="10">
        <v>91.025641025640979</v>
      </c>
      <c r="Y46" s="10">
        <v>92.307692307692264</v>
      </c>
      <c r="Z46" s="13">
        <f t="shared" si="7"/>
        <v>93.525641025640979</v>
      </c>
      <c r="AA46" s="19"/>
      <c r="AB46" s="10" t="s">
        <v>58</v>
      </c>
      <c r="AC46" s="10" t="s">
        <v>58</v>
      </c>
      <c r="AD46" s="10" t="s">
        <v>58</v>
      </c>
      <c r="AE46" s="10" t="s">
        <v>58</v>
      </c>
      <c r="AF46" s="10" t="s">
        <v>58</v>
      </c>
      <c r="AG46" s="19"/>
      <c r="AH46" s="18">
        <f t="shared" si="20"/>
        <v>93.525641025640979</v>
      </c>
      <c r="AI46" s="19"/>
      <c r="AJ46" s="38">
        <v>123</v>
      </c>
      <c r="AK46" s="19"/>
      <c r="AL46" s="10">
        <v>100</v>
      </c>
      <c r="AM46" s="10">
        <v>99.999999999999986</v>
      </c>
      <c r="AN46" s="10">
        <v>99.999999999999986</v>
      </c>
      <c r="AO46" s="10">
        <v>100</v>
      </c>
      <c r="AP46" s="18">
        <f t="shared" si="8"/>
        <v>100</v>
      </c>
      <c r="AQ46" s="19"/>
      <c r="AR46" s="10">
        <v>100</v>
      </c>
      <c r="AS46" s="19"/>
      <c r="AT46" s="10">
        <v>100.00000000000001</v>
      </c>
      <c r="AU46" s="10">
        <v>99.999999999999986</v>
      </c>
      <c r="AV46" s="10">
        <v>99.999999999999986</v>
      </c>
      <c r="AW46" s="10">
        <v>100</v>
      </c>
      <c r="AX46" s="18">
        <f t="shared" ref="AX46:AX83" si="24">(AT46*0.8)+(AU46*0.1)+(AV46*0.05)+(AW46*0.05)</f>
        <v>100.00000000000001</v>
      </c>
      <c r="AY46" s="19"/>
      <c r="AZ46" s="10">
        <v>92.857142857142833</v>
      </c>
      <c r="BA46" s="10">
        <v>49.999999999999993</v>
      </c>
      <c r="BB46" s="10">
        <v>99.999999999999986</v>
      </c>
      <c r="BC46" s="10">
        <v>75</v>
      </c>
      <c r="BD46" s="18">
        <f t="shared" ref="BD46:BD83" si="25">(AZ46*0.8)+(BA46*0.1)+(BB46*0.05)+(BC46*0.05)</f>
        <v>88.035714285714263</v>
      </c>
      <c r="BE46" s="19"/>
      <c r="BF46" s="60">
        <f>(N46*0.6)+(T46*0.05)+(Z46*0.15)+(AP46*0.05)+(AR46*0.05)+(AX46*0.05)+(BD46*0.05)</f>
        <v>85.097083962671903</v>
      </c>
    </row>
    <row r="47" spans="1:58" s="2" customFormat="1" ht="18" customHeight="1" x14ac:dyDescent="0.25">
      <c r="A47" s="14">
        <v>76</v>
      </c>
      <c r="B47" s="5">
        <v>2</v>
      </c>
      <c r="C47" s="3" t="s">
        <v>65</v>
      </c>
      <c r="D47" s="14">
        <v>1</v>
      </c>
      <c r="E47" s="37"/>
      <c r="F47" s="37"/>
      <c r="G47" s="12" t="s">
        <v>102</v>
      </c>
      <c r="H47" s="21" t="s">
        <v>119</v>
      </c>
      <c r="I47" s="11"/>
      <c r="J47" s="10">
        <v>55.638293918753938</v>
      </c>
      <c r="K47" s="10">
        <v>47.75641025641022</v>
      </c>
      <c r="L47" s="10">
        <v>65.064102564102512</v>
      </c>
      <c r="M47" s="10">
        <v>64.903846153846104</v>
      </c>
      <c r="N47" s="13">
        <f t="shared" si="6"/>
        <v>55.784673596541609</v>
      </c>
      <c r="O47" s="11"/>
      <c r="P47" s="10" t="s">
        <v>58</v>
      </c>
      <c r="Q47" s="10" t="s">
        <v>58</v>
      </c>
      <c r="R47" s="10" t="s">
        <v>58</v>
      </c>
      <c r="S47" s="10" t="s">
        <v>58</v>
      </c>
      <c r="T47" s="13" t="s">
        <v>58</v>
      </c>
      <c r="U47" s="17"/>
      <c r="V47" s="10">
        <v>82.692307692307665</v>
      </c>
      <c r="W47" s="10">
        <v>82.05128205128203</v>
      </c>
      <c r="X47" s="10">
        <v>84.615384615384585</v>
      </c>
      <c r="Y47" s="10">
        <v>84.615384615384585</v>
      </c>
      <c r="Z47" s="13">
        <f t="shared" ref="Z47:Z83" si="26">(V47*0.8)+(W47*0.1)+(X47*0.05)+(Y47*0.05)</f>
        <v>82.820512820512789</v>
      </c>
      <c r="AA47" s="19"/>
      <c r="AB47" s="10" t="s">
        <v>58</v>
      </c>
      <c r="AC47" s="10" t="s">
        <v>58</v>
      </c>
      <c r="AD47" s="10" t="s">
        <v>58</v>
      </c>
      <c r="AE47" s="10" t="s">
        <v>58</v>
      </c>
      <c r="AF47" s="10" t="s">
        <v>58</v>
      </c>
      <c r="AG47" s="19"/>
      <c r="AH47" s="18">
        <f t="shared" si="20"/>
        <v>82.820512820512789</v>
      </c>
      <c r="AI47" s="19"/>
      <c r="AJ47" s="38">
        <v>123</v>
      </c>
      <c r="AK47" s="19"/>
      <c r="AL47" s="10">
        <v>100</v>
      </c>
      <c r="AM47" s="10">
        <v>99.999999999999986</v>
      </c>
      <c r="AN47" s="10">
        <v>99.999999999999986</v>
      </c>
      <c r="AO47" s="10">
        <v>100</v>
      </c>
      <c r="AP47" s="18">
        <f t="shared" ref="AP47:AP83" si="27">(AL47*0.8)+(AM47*0.1)+(AN47*0.05)+(AO47*0.05)</f>
        <v>100</v>
      </c>
      <c r="AQ47" s="19"/>
      <c r="AR47" s="10">
        <v>100</v>
      </c>
      <c r="AS47" s="19"/>
      <c r="AT47" s="10">
        <v>100.00000000000001</v>
      </c>
      <c r="AU47" s="10">
        <v>99.999999999999986</v>
      </c>
      <c r="AV47" s="10">
        <v>99.999999999999986</v>
      </c>
      <c r="AW47" s="10">
        <v>100</v>
      </c>
      <c r="AX47" s="18">
        <f t="shared" si="24"/>
        <v>100.00000000000001</v>
      </c>
      <c r="AY47" s="19"/>
      <c r="AZ47" s="10">
        <v>100</v>
      </c>
      <c r="BA47" s="10">
        <v>99.999999999999986</v>
      </c>
      <c r="BB47" s="10">
        <v>99.999999999999986</v>
      </c>
      <c r="BC47" s="10">
        <v>100</v>
      </c>
      <c r="BD47" s="18">
        <f t="shared" si="25"/>
        <v>100</v>
      </c>
      <c r="BE47" s="19"/>
      <c r="BF47" s="60">
        <f t="shared" ref="BF47:BF51" si="28">(N47*0.6)+(Z47*0.2)+(AP47*0.05)+(AR47*0.05)+(AX47*0.05)+(BD47*0.05)</f>
        <v>70.034906722027529</v>
      </c>
    </row>
    <row r="48" spans="1:58" s="2" customFormat="1" ht="18" customHeight="1" x14ac:dyDescent="0.25">
      <c r="A48" s="14">
        <v>78</v>
      </c>
      <c r="B48" s="5">
        <v>2</v>
      </c>
      <c r="C48" s="3" t="s">
        <v>70</v>
      </c>
      <c r="D48" s="14">
        <v>1</v>
      </c>
      <c r="E48" s="37"/>
      <c r="F48" s="37"/>
      <c r="G48" s="12" t="s">
        <v>102</v>
      </c>
      <c r="H48" s="21" t="s">
        <v>123</v>
      </c>
      <c r="I48" s="11"/>
      <c r="J48" s="10">
        <v>70.844321939791342</v>
      </c>
      <c r="K48" s="10">
        <v>74.999999999999957</v>
      </c>
      <c r="L48" s="10">
        <v>91.049382716049365</v>
      </c>
      <c r="M48" s="10">
        <v>98.148148148148124</v>
      </c>
      <c r="N48" s="13">
        <f t="shared" si="6"/>
        <v>73.63533409504295</v>
      </c>
      <c r="O48" s="11"/>
      <c r="P48" s="10" t="s">
        <v>58</v>
      </c>
      <c r="Q48" s="10" t="s">
        <v>58</v>
      </c>
      <c r="R48" s="10" t="s">
        <v>58</v>
      </c>
      <c r="S48" s="10" t="s">
        <v>58</v>
      </c>
      <c r="T48" s="13" t="s">
        <v>58</v>
      </c>
      <c r="U48" s="17"/>
      <c r="V48" s="10">
        <v>97.516025641025593</v>
      </c>
      <c r="W48" s="10">
        <v>99.999999999999943</v>
      </c>
      <c r="X48" s="10">
        <v>99.999999999999943</v>
      </c>
      <c r="Y48" s="10">
        <v>98.076923076923023</v>
      </c>
      <c r="Z48" s="13">
        <f t="shared" si="26"/>
        <v>97.916666666666629</v>
      </c>
      <c r="AA48" s="19"/>
      <c r="AB48" s="10" t="s">
        <v>58</v>
      </c>
      <c r="AC48" s="10" t="s">
        <v>58</v>
      </c>
      <c r="AD48" s="10" t="s">
        <v>58</v>
      </c>
      <c r="AE48" s="10" t="s">
        <v>58</v>
      </c>
      <c r="AF48" s="10" t="s">
        <v>58</v>
      </c>
      <c r="AG48" s="19"/>
      <c r="AH48" s="18">
        <f t="shared" si="20"/>
        <v>97.916666666666629</v>
      </c>
      <c r="AI48" s="19"/>
      <c r="AJ48" s="38">
        <v>123</v>
      </c>
      <c r="AK48" s="19"/>
      <c r="AL48" s="10">
        <v>0</v>
      </c>
      <c r="AM48" s="10">
        <v>0</v>
      </c>
      <c r="AN48" s="10">
        <v>0</v>
      </c>
      <c r="AO48" s="10">
        <v>0</v>
      </c>
      <c r="AP48" s="18">
        <f t="shared" si="27"/>
        <v>0</v>
      </c>
      <c r="AQ48" s="19"/>
      <c r="AR48" s="10">
        <v>100</v>
      </c>
      <c r="AS48" s="19"/>
      <c r="AT48" s="10">
        <v>0</v>
      </c>
      <c r="AU48" s="10">
        <v>0</v>
      </c>
      <c r="AV48" s="10">
        <v>99.999999999999986</v>
      </c>
      <c r="AW48" s="10">
        <v>100</v>
      </c>
      <c r="AX48" s="18">
        <f t="shared" si="24"/>
        <v>10</v>
      </c>
      <c r="AY48" s="19"/>
      <c r="AZ48" s="10">
        <v>99.999999999999972</v>
      </c>
      <c r="BA48" s="10">
        <v>99.999999999999986</v>
      </c>
      <c r="BB48" s="10">
        <v>99.999999999999986</v>
      </c>
      <c r="BC48" s="10">
        <v>100</v>
      </c>
      <c r="BD48" s="18">
        <f t="shared" si="25"/>
        <v>99.999999999999986</v>
      </c>
      <c r="BE48" s="19"/>
      <c r="BF48" s="60">
        <f t="shared" si="28"/>
        <v>74.264533790359096</v>
      </c>
    </row>
    <row r="49" spans="1:58" s="2" customFormat="1" ht="18" customHeight="1" x14ac:dyDescent="0.25">
      <c r="A49" s="14">
        <v>79</v>
      </c>
      <c r="B49" s="5">
        <v>2</v>
      </c>
      <c r="C49" s="3" t="s">
        <v>18</v>
      </c>
      <c r="D49" s="14">
        <v>1</v>
      </c>
      <c r="E49" s="37"/>
      <c r="F49" s="37"/>
      <c r="G49" s="12" t="s">
        <v>102</v>
      </c>
      <c r="H49" s="21" t="s">
        <v>114</v>
      </c>
      <c r="I49" s="11"/>
      <c r="J49" s="10">
        <v>99.957118353344811</v>
      </c>
      <c r="K49" s="10">
        <v>100.00000000000003</v>
      </c>
      <c r="L49" s="10">
        <v>100.00000000000003</v>
      </c>
      <c r="M49" s="10">
        <v>100.00000000000003</v>
      </c>
      <c r="N49" s="13">
        <f t="shared" si="6"/>
        <v>99.96569468267586</v>
      </c>
      <c r="O49" s="11"/>
      <c r="P49" s="10" t="s">
        <v>58</v>
      </c>
      <c r="Q49" s="10" t="s">
        <v>58</v>
      </c>
      <c r="R49" s="10" t="s">
        <v>58</v>
      </c>
      <c r="S49" s="10" t="s">
        <v>58</v>
      </c>
      <c r="T49" s="13" t="s">
        <v>58</v>
      </c>
      <c r="U49" s="17"/>
      <c r="V49" s="10">
        <v>99.999999999999943</v>
      </c>
      <c r="W49" s="10">
        <v>99.999999999999943</v>
      </c>
      <c r="X49" s="10">
        <v>99.999999999999943</v>
      </c>
      <c r="Y49" s="10">
        <v>99.999999999999943</v>
      </c>
      <c r="Z49" s="13">
        <f t="shared" si="26"/>
        <v>99.999999999999957</v>
      </c>
      <c r="AA49" s="19"/>
      <c r="AB49" s="10" t="s">
        <v>58</v>
      </c>
      <c r="AC49" s="10" t="s">
        <v>58</v>
      </c>
      <c r="AD49" s="10" t="s">
        <v>58</v>
      </c>
      <c r="AE49" s="10" t="s">
        <v>58</v>
      </c>
      <c r="AF49" s="10" t="s">
        <v>58</v>
      </c>
      <c r="AG49" s="19"/>
      <c r="AH49" s="18">
        <f t="shared" si="20"/>
        <v>99.999999999999957</v>
      </c>
      <c r="AI49" s="19"/>
      <c r="AJ49" s="38">
        <v>123</v>
      </c>
      <c r="AK49" s="19"/>
      <c r="AL49" s="10">
        <v>99.999999999999957</v>
      </c>
      <c r="AM49" s="10">
        <v>99.999999999999986</v>
      </c>
      <c r="AN49" s="10">
        <v>99.999999999999986</v>
      </c>
      <c r="AO49" s="10">
        <v>100</v>
      </c>
      <c r="AP49" s="18">
        <f t="shared" si="27"/>
        <v>99.999999999999972</v>
      </c>
      <c r="AQ49" s="19"/>
      <c r="AR49" s="10">
        <v>100</v>
      </c>
      <c r="AS49" s="19"/>
      <c r="AT49" s="10">
        <v>100.00000000000001</v>
      </c>
      <c r="AU49" s="10">
        <v>99.999999999999986</v>
      </c>
      <c r="AV49" s="10">
        <v>99.999999999999986</v>
      </c>
      <c r="AW49" s="10">
        <v>100</v>
      </c>
      <c r="AX49" s="18">
        <f t="shared" si="24"/>
        <v>100.00000000000001</v>
      </c>
      <c r="AY49" s="19"/>
      <c r="AZ49" s="10">
        <v>99.999999999999972</v>
      </c>
      <c r="BA49" s="10">
        <v>99.999999999999986</v>
      </c>
      <c r="BB49" s="10">
        <v>99.999999999999986</v>
      </c>
      <c r="BC49" s="10">
        <v>100</v>
      </c>
      <c r="BD49" s="18">
        <f t="shared" si="25"/>
        <v>99.999999999999986</v>
      </c>
      <c r="BE49" s="19"/>
      <c r="BF49" s="60">
        <f t="shared" si="28"/>
        <v>99.97941680960551</v>
      </c>
    </row>
    <row r="50" spans="1:58" s="2" customFormat="1" ht="18" customHeight="1" x14ac:dyDescent="0.25">
      <c r="A50" s="14">
        <v>81</v>
      </c>
      <c r="B50" s="5">
        <v>2</v>
      </c>
      <c r="C50" s="3" t="s">
        <v>15</v>
      </c>
      <c r="D50" s="14">
        <v>1</v>
      </c>
      <c r="E50" s="37"/>
      <c r="F50" s="37"/>
      <c r="G50" s="12" t="s">
        <v>102</v>
      </c>
      <c r="H50" s="21" t="s">
        <v>104</v>
      </c>
      <c r="I50" s="11"/>
      <c r="J50" s="10">
        <v>99.999999999999929</v>
      </c>
      <c r="K50" s="10">
        <v>99.999999999999886</v>
      </c>
      <c r="L50" s="10">
        <v>99.999999999999886</v>
      </c>
      <c r="M50" s="10">
        <v>99.999999999999886</v>
      </c>
      <c r="N50" s="13">
        <f t="shared" si="6"/>
        <v>99.999999999999929</v>
      </c>
      <c r="O50" s="11"/>
      <c r="P50" s="10" t="s">
        <v>58</v>
      </c>
      <c r="Q50" s="10" t="s">
        <v>58</v>
      </c>
      <c r="R50" s="10" t="s">
        <v>58</v>
      </c>
      <c r="S50" s="10" t="s">
        <v>58</v>
      </c>
      <c r="T50" s="13" t="s">
        <v>58</v>
      </c>
      <c r="U50" s="17"/>
      <c r="V50" s="10">
        <v>99.999999999999943</v>
      </c>
      <c r="W50" s="10">
        <v>99.999999999999943</v>
      </c>
      <c r="X50" s="10">
        <v>99.999999999999943</v>
      </c>
      <c r="Y50" s="10">
        <v>99.999999999999943</v>
      </c>
      <c r="Z50" s="13">
        <f t="shared" si="26"/>
        <v>99.999999999999957</v>
      </c>
      <c r="AA50" s="19"/>
      <c r="AB50" s="10" t="s">
        <v>58</v>
      </c>
      <c r="AC50" s="10" t="s">
        <v>58</v>
      </c>
      <c r="AD50" s="10" t="s">
        <v>58</v>
      </c>
      <c r="AE50" s="10" t="s">
        <v>58</v>
      </c>
      <c r="AF50" s="10" t="s">
        <v>58</v>
      </c>
      <c r="AG50" s="19"/>
      <c r="AH50" s="18">
        <f t="shared" si="20"/>
        <v>99.999999999999957</v>
      </c>
      <c r="AI50" s="19"/>
      <c r="AJ50" s="38">
        <v>123</v>
      </c>
      <c r="AK50" s="19"/>
      <c r="AL50" s="10">
        <v>100</v>
      </c>
      <c r="AM50" s="10">
        <v>99.999999999999986</v>
      </c>
      <c r="AN50" s="10">
        <v>99.999999999999986</v>
      </c>
      <c r="AO50" s="10">
        <v>100</v>
      </c>
      <c r="AP50" s="18">
        <f t="shared" si="27"/>
        <v>100</v>
      </c>
      <c r="AQ50" s="19"/>
      <c r="AR50" s="10">
        <v>100</v>
      </c>
      <c r="AS50" s="19"/>
      <c r="AT50" s="10">
        <v>100.00000000000001</v>
      </c>
      <c r="AU50" s="10">
        <v>99.999999999999986</v>
      </c>
      <c r="AV50" s="10">
        <v>99.999999999999986</v>
      </c>
      <c r="AW50" s="10">
        <v>100</v>
      </c>
      <c r="AX50" s="18">
        <f t="shared" si="24"/>
        <v>100.00000000000001</v>
      </c>
      <c r="AY50" s="19"/>
      <c r="AZ50" s="10">
        <v>100</v>
      </c>
      <c r="BA50" s="10">
        <v>99.999999999999986</v>
      </c>
      <c r="BB50" s="10">
        <v>99.999999999999986</v>
      </c>
      <c r="BC50" s="10">
        <v>100</v>
      </c>
      <c r="BD50" s="18">
        <f t="shared" si="25"/>
        <v>100</v>
      </c>
      <c r="BE50" s="19"/>
      <c r="BF50" s="60">
        <f t="shared" si="28"/>
        <v>99.999999999999943</v>
      </c>
    </row>
    <row r="51" spans="1:58" s="2" customFormat="1" ht="18" customHeight="1" x14ac:dyDescent="0.25">
      <c r="A51" s="14">
        <v>82</v>
      </c>
      <c r="B51" s="5">
        <v>2</v>
      </c>
      <c r="C51" s="3" t="s">
        <v>14</v>
      </c>
      <c r="D51" s="14">
        <v>1</v>
      </c>
      <c r="E51" s="37"/>
      <c r="F51" s="37"/>
      <c r="G51" s="12" t="s">
        <v>102</v>
      </c>
      <c r="H51" s="21" t="s">
        <v>120</v>
      </c>
      <c r="I51" s="11"/>
      <c r="J51" s="10">
        <v>99.999999999999929</v>
      </c>
      <c r="K51" s="10">
        <v>99.999999999999972</v>
      </c>
      <c r="L51" s="10">
        <v>99.999999999999972</v>
      </c>
      <c r="M51" s="10">
        <v>99.999999999999972</v>
      </c>
      <c r="N51" s="13">
        <f t="shared" si="6"/>
        <v>99.999999999999943</v>
      </c>
      <c r="O51" s="11"/>
      <c r="P51" s="10" t="s">
        <v>58</v>
      </c>
      <c r="Q51" s="10" t="s">
        <v>58</v>
      </c>
      <c r="R51" s="10" t="s">
        <v>58</v>
      </c>
      <c r="S51" s="10" t="s">
        <v>58</v>
      </c>
      <c r="T51" s="13" t="s">
        <v>58</v>
      </c>
      <c r="U51" s="17"/>
      <c r="V51" s="10">
        <v>99.999999999999943</v>
      </c>
      <c r="W51" s="10">
        <v>99.999999999999943</v>
      </c>
      <c r="X51" s="10">
        <v>99.999999999999943</v>
      </c>
      <c r="Y51" s="10">
        <v>99.999999999999943</v>
      </c>
      <c r="Z51" s="13">
        <f t="shared" si="26"/>
        <v>99.999999999999957</v>
      </c>
      <c r="AA51" s="19"/>
      <c r="AB51" s="10" t="s">
        <v>58</v>
      </c>
      <c r="AC51" s="10" t="s">
        <v>58</v>
      </c>
      <c r="AD51" s="10" t="s">
        <v>58</v>
      </c>
      <c r="AE51" s="10" t="s">
        <v>58</v>
      </c>
      <c r="AF51" s="10" t="s">
        <v>58</v>
      </c>
      <c r="AG51" s="19"/>
      <c r="AH51" s="18">
        <f t="shared" si="20"/>
        <v>99.999999999999957</v>
      </c>
      <c r="AI51" s="19"/>
      <c r="AJ51" s="38">
        <v>123</v>
      </c>
      <c r="AK51" s="19"/>
      <c r="AL51" s="10">
        <v>100</v>
      </c>
      <c r="AM51" s="10">
        <v>99.999999999999986</v>
      </c>
      <c r="AN51" s="10">
        <v>99.999999999999986</v>
      </c>
      <c r="AO51" s="10">
        <v>100</v>
      </c>
      <c r="AP51" s="18">
        <f t="shared" si="27"/>
        <v>100</v>
      </c>
      <c r="AQ51" s="19"/>
      <c r="AR51" s="10">
        <v>100</v>
      </c>
      <c r="AS51" s="19"/>
      <c r="AT51" s="10">
        <v>100.00000000000001</v>
      </c>
      <c r="AU51" s="10">
        <v>99.999999999999986</v>
      </c>
      <c r="AV51" s="10">
        <v>99.999999999999986</v>
      </c>
      <c r="AW51" s="10">
        <v>100</v>
      </c>
      <c r="AX51" s="18">
        <f t="shared" si="24"/>
        <v>100.00000000000001</v>
      </c>
      <c r="AY51" s="19"/>
      <c r="AZ51" s="10">
        <v>100</v>
      </c>
      <c r="BA51" s="10">
        <v>99.999999999999986</v>
      </c>
      <c r="BB51" s="10">
        <v>99.999999999999986</v>
      </c>
      <c r="BC51" s="10">
        <v>100</v>
      </c>
      <c r="BD51" s="18">
        <f t="shared" si="25"/>
        <v>100</v>
      </c>
      <c r="BE51" s="19"/>
      <c r="BF51" s="60">
        <f t="shared" si="28"/>
        <v>99.999999999999957</v>
      </c>
    </row>
    <row r="52" spans="1:58" s="2" customFormat="1" ht="18" customHeight="1" x14ac:dyDescent="0.25">
      <c r="A52" s="14">
        <v>85</v>
      </c>
      <c r="B52" s="5">
        <v>2</v>
      </c>
      <c r="C52" s="3" t="s">
        <v>52</v>
      </c>
      <c r="D52" s="14">
        <v>1</v>
      </c>
      <c r="E52" s="37"/>
      <c r="F52" s="37"/>
      <c r="G52" s="12" t="s">
        <v>102</v>
      </c>
      <c r="H52" s="21" t="s">
        <v>105</v>
      </c>
      <c r="I52" s="11"/>
      <c r="J52" s="10">
        <v>100.00000000000006</v>
      </c>
      <c r="K52" s="10">
        <v>100.00000000000003</v>
      </c>
      <c r="L52" s="10">
        <v>100.00000000000003</v>
      </c>
      <c r="M52" s="10">
        <v>100.00000000000003</v>
      </c>
      <c r="N52" s="13">
        <f t="shared" si="6"/>
        <v>100.00000000000006</v>
      </c>
      <c r="O52" s="11"/>
      <c r="P52" s="10">
        <v>100.00000000000001</v>
      </c>
      <c r="Q52" s="10">
        <v>99.999999999999986</v>
      </c>
      <c r="R52" s="10">
        <v>99.999999999999986</v>
      </c>
      <c r="S52" s="10">
        <v>99.999999999999986</v>
      </c>
      <c r="T52" s="13">
        <f t="shared" ref="T52:T68" si="29">(P52*0.8)+(Q52*0.1)+(R52*0.05)+(S52*0.05)</f>
        <v>100.00000000000001</v>
      </c>
      <c r="U52" s="17"/>
      <c r="V52" s="10">
        <v>99.999999999999943</v>
      </c>
      <c r="W52" s="10">
        <v>99.999999999999943</v>
      </c>
      <c r="X52" s="10">
        <v>99.999999999999943</v>
      </c>
      <c r="Y52" s="10">
        <v>99.999999999999943</v>
      </c>
      <c r="Z52" s="13">
        <f t="shared" si="26"/>
        <v>99.999999999999957</v>
      </c>
      <c r="AA52" s="19"/>
      <c r="AB52" s="10" t="s">
        <v>58</v>
      </c>
      <c r="AC52" s="10" t="s">
        <v>58</v>
      </c>
      <c r="AD52" s="10" t="s">
        <v>58</v>
      </c>
      <c r="AE52" s="10" t="s">
        <v>58</v>
      </c>
      <c r="AF52" s="10" t="s">
        <v>58</v>
      </c>
      <c r="AG52" s="19"/>
      <c r="AH52" s="18">
        <f t="shared" si="20"/>
        <v>99.999999999999957</v>
      </c>
      <c r="AI52" s="19"/>
      <c r="AJ52" s="38">
        <v>123</v>
      </c>
      <c r="AK52" s="19"/>
      <c r="AL52" s="10">
        <v>100</v>
      </c>
      <c r="AM52" s="10">
        <v>99.999999999999986</v>
      </c>
      <c r="AN52" s="10">
        <v>99.999999999999986</v>
      </c>
      <c r="AO52" s="10">
        <v>100</v>
      </c>
      <c r="AP52" s="18">
        <f t="shared" si="27"/>
        <v>100</v>
      </c>
      <c r="AQ52" s="19"/>
      <c r="AR52" s="10">
        <v>100</v>
      </c>
      <c r="AS52" s="19"/>
      <c r="AT52" s="10">
        <v>100.00000000000001</v>
      </c>
      <c r="AU52" s="10">
        <v>99.999999999999986</v>
      </c>
      <c r="AV52" s="10">
        <v>99.999999999999986</v>
      </c>
      <c r="AW52" s="10">
        <v>100</v>
      </c>
      <c r="AX52" s="18">
        <f t="shared" si="24"/>
        <v>100.00000000000001</v>
      </c>
      <c r="AY52" s="19"/>
      <c r="AZ52" s="10">
        <v>99.999999999999972</v>
      </c>
      <c r="BA52" s="10">
        <v>99.999999999999986</v>
      </c>
      <c r="BB52" s="10">
        <v>99.999999999999986</v>
      </c>
      <c r="BC52" s="10">
        <v>100</v>
      </c>
      <c r="BD52" s="18">
        <f t="shared" si="25"/>
        <v>99.999999999999986</v>
      </c>
      <c r="BE52" s="19"/>
      <c r="BF52" s="60">
        <f>(N52*0.6)+(T52*0.05)+(Z52*0.15)+(AP52*0.05)+(AR52*0.05)+(AX52*0.05)+(BD52*0.05)</f>
        <v>100.00000000000003</v>
      </c>
    </row>
    <row r="53" spans="1:58" s="2" customFormat="1" ht="18" customHeight="1" x14ac:dyDescent="0.25">
      <c r="A53" s="14">
        <v>87</v>
      </c>
      <c r="B53" s="5">
        <v>2</v>
      </c>
      <c r="C53" s="3" t="s">
        <v>115</v>
      </c>
      <c r="D53" s="14">
        <v>1</v>
      </c>
      <c r="E53" s="37"/>
      <c r="F53" s="37"/>
      <c r="G53" s="12" t="s">
        <v>102</v>
      </c>
      <c r="H53" s="21" t="s">
        <v>123</v>
      </c>
      <c r="I53" s="11"/>
      <c r="J53" s="10">
        <v>23.892978136227974</v>
      </c>
      <c r="K53" s="10">
        <v>26.100628930817606</v>
      </c>
      <c r="L53" s="10">
        <v>27.672955974842768</v>
      </c>
      <c r="M53" s="10">
        <v>32.075471698113212</v>
      </c>
      <c r="N53" s="13">
        <f t="shared" si="6"/>
        <v>24.711866785711941</v>
      </c>
      <c r="O53" s="11"/>
      <c r="P53" s="10" t="s">
        <v>58</v>
      </c>
      <c r="Q53" s="10" t="s">
        <v>58</v>
      </c>
      <c r="R53" s="10" t="s">
        <v>58</v>
      </c>
      <c r="S53" s="10" t="s">
        <v>58</v>
      </c>
      <c r="T53" s="13" t="s">
        <v>58</v>
      </c>
      <c r="U53" s="17"/>
      <c r="V53" s="10">
        <v>7.6923076923076916</v>
      </c>
      <c r="W53" s="10">
        <v>7.6923076923076916</v>
      </c>
      <c r="X53" s="10">
        <v>7.6923076923076916</v>
      </c>
      <c r="Y53" s="10">
        <v>11.538461538461538</v>
      </c>
      <c r="Z53" s="13">
        <f>(V53*0.8)+(W53*0.1)+(X53*0.05)+(Y53*0.05)</f>
        <v>7.8846153846153832</v>
      </c>
      <c r="AA53" s="19"/>
      <c r="AB53" s="10" t="s">
        <v>58</v>
      </c>
      <c r="AC53" s="10" t="s">
        <v>58</v>
      </c>
      <c r="AD53" s="10" t="s">
        <v>58</v>
      </c>
      <c r="AE53" s="10" t="s">
        <v>58</v>
      </c>
      <c r="AF53" s="10" t="s">
        <v>58</v>
      </c>
      <c r="AG53" s="19"/>
      <c r="AH53" s="18">
        <f>Z53</f>
        <v>7.8846153846153832</v>
      </c>
      <c r="AI53" s="19"/>
      <c r="AJ53" s="38">
        <v>123</v>
      </c>
      <c r="AK53" s="19"/>
      <c r="AL53" s="10">
        <v>100</v>
      </c>
      <c r="AM53" s="10">
        <v>99.999999999999986</v>
      </c>
      <c r="AN53" s="10">
        <v>99.999999999999986</v>
      </c>
      <c r="AO53" s="10">
        <v>100</v>
      </c>
      <c r="AP53" s="18">
        <f>(AL53*0.8)+(AM53*0.1)+(AN53*0.05)+(AO53*0.05)</f>
        <v>100</v>
      </c>
      <c r="AQ53" s="19"/>
      <c r="AR53" s="10">
        <v>100</v>
      </c>
      <c r="AS53" s="19"/>
      <c r="AT53" s="10">
        <v>100.00000000000001</v>
      </c>
      <c r="AU53" s="10">
        <v>99.999999999999986</v>
      </c>
      <c r="AV53" s="10">
        <v>66.666666666666657</v>
      </c>
      <c r="AW53" s="10">
        <v>100</v>
      </c>
      <c r="AX53" s="18">
        <f>(AT53*0.8)+(AU53*0.1)+(AV53*0.05)+(AW53*0.05)</f>
        <v>98.333333333333343</v>
      </c>
      <c r="AY53" s="19"/>
      <c r="AZ53" s="10">
        <v>100</v>
      </c>
      <c r="BA53" s="10">
        <v>99.999999999999986</v>
      </c>
      <c r="BB53" s="10">
        <v>99.999999999999986</v>
      </c>
      <c r="BC53" s="10">
        <v>100</v>
      </c>
      <c r="BD53" s="18">
        <f>(AZ53*0.8)+(BA53*0.1)+(BB53*0.05)+(BC53*0.05)</f>
        <v>100</v>
      </c>
      <c r="BE53" s="19"/>
      <c r="BF53" s="60">
        <f>(N53*0.6)+(Z53*0.2)+(AP53*0.05)+(AR53*0.05)+(AX53*0.05)+(BD53*0.05)</f>
        <v>36.320709815016912</v>
      </c>
    </row>
    <row r="54" spans="1:58" s="2" customFormat="1" ht="18" customHeight="1" x14ac:dyDescent="0.25">
      <c r="A54" s="14">
        <v>90</v>
      </c>
      <c r="B54" s="5">
        <v>2</v>
      </c>
      <c r="C54" s="3" t="s">
        <v>44</v>
      </c>
      <c r="D54" s="14">
        <v>1</v>
      </c>
      <c r="E54" s="37"/>
      <c r="F54" s="37"/>
      <c r="G54" s="12" t="s">
        <v>102</v>
      </c>
      <c r="H54" s="21" t="s">
        <v>121</v>
      </c>
      <c r="I54" s="11"/>
      <c r="J54" s="10">
        <v>99.999999999999915</v>
      </c>
      <c r="K54" s="10">
        <v>99.999999999999972</v>
      </c>
      <c r="L54" s="10">
        <v>99.999999999999972</v>
      </c>
      <c r="M54" s="10">
        <v>99.999999999999972</v>
      </c>
      <c r="N54" s="13">
        <f t="shared" si="6"/>
        <v>99.999999999999943</v>
      </c>
      <c r="O54" s="11"/>
      <c r="P54" s="10" t="s">
        <v>58</v>
      </c>
      <c r="Q54" s="10" t="s">
        <v>58</v>
      </c>
      <c r="R54" s="10" t="s">
        <v>58</v>
      </c>
      <c r="S54" s="10" t="s">
        <v>58</v>
      </c>
      <c r="T54" s="13" t="s">
        <v>58</v>
      </c>
      <c r="U54" s="17"/>
      <c r="V54" s="10">
        <v>99.999999999999943</v>
      </c>
      <c r="W54" s="10">
        <v>99.999999999999943</v>
      </c>
      <c r="X54" s="10">
        <v>99.999999999999943</v>
      </c>
      <c r="Y54" s="10">
        <v>99.999999999999943</v>
      </c>
      <c r="Z54" s="13">
        <f t="shared" si="26"/>
        <v>99.999999999999957</v>
      </c>
      <c r="AA54" s="19"/>
      <c r="AB54" s="10" t="s">
        <v>58</v>
      </c>
      <c r="AC54" s="10" t="s">
        <v>58</v>
      </c>
      <c r="AD54" s="10" t="s">
        <v>58</v>
      </c>
      <c r="AE54" s="10" t="s">
        <v>58</v>
      </c>
      <c r="AF54" s="10" t="s">
        <v>58</v>
      </c>
      <c r="AG54" s="19"/>
      <c r="AH54" s="18">
        <f t="shared" si="20"/>
        <v>99.999999999999957</v>
      </c>
      <c r="AI54" s="19"/>
      <c r="AJ54" s="38">
        <v>123</v>
      </c>
      <c r="AK54" s="19"/>
      <c r="AL54" s="10">
        <v>99.999999999999957</v>
      </c>
      <c r="AM54" s="10">
        <v>99.999999999999986</v>
      </c>
      <c r="AN54" s="10">
        <v>99.999999999999986</v>
      </c>
      <c r="AO54" s="10">
        <v>100</v>
      </c>
      <c r="AP54" s="18">
        <f t="shared" si="27"/>
        <v>99.999999999999972</v>
      </c>
      <c r="AQ54" s="19"/>
      <c r="AR54" s="10">
        <v>100</v>
      </c>
      <c r="AS54" s="19"/>
      <c r="AT54" s="10">
        <v>100.00000000000001</v>
      </c>
      <c r="AU54" s="10">
        <v>99.999999999999986</v>
      </c>
      <c r="AV54" s="10">
        <v>99.999999999999986</v>
      </c>
      <c r="AW54" s="10">
        <v>100</v>
      </c>
      <c r="AX54" s="18">
        <f t="shared" si="24"/>
        <v>100.00000000000001</v>
      </c>
      <c r="AY54" s="19"/>
      <c r="AZ54" s="10">
        <v>99.999999999999972</v>
      </c>
      <c r="BA54" s="10">
        <v>99.999999999999986</v>
      </c>
      <c r="BB54" s="10">
        <v>99.999999999999986</v>
      </c>
      <c r="BC54" s="10">
        <v>100</v>
      </c>
      <c r="BD54" s="18">
        <f t="shared" si="25"/>
        <v>99.999999999999986</v>
      </c>
      <c r="BE54" s="19"/>
      <c r="BF54" s="60">
        <f t="shared" ref="BF54:BF56" si="30">(N54*0.6)+(Z54*0.2)+(AP54*0.05)+(AR54*0.05)+(AX54*0.05)+(BD54*0.05)</f>
        <v>99.999999999999957</v>
      </c>
    </row>
    <row r="55" spans="1:58" s="2" customFormat="1" ht="18" customHeight="1" x14ac:dyDescent="0.25">
      <c r="A55" s="14">
        <v>93</v>
      </c>
      <c r="B55" s="5">
        <v>2</v>
      </c>
      <c r="C55" s="3" t="s">
        <v>71</v>
      </c>
      <c r="D55" s="14">
        <v>1</v>
      </c>
      <c r="E55" s="37"/>
      <c r="F55" s="37"/>
      <c r="G55" s="12" t="s">
        <v>102</v>
      </c>
      <c r="H55" s="21" t="s">
        <v>105</v>
      </c>
      <c r="I55" s="11"/>
      <c r="J55" s="10">
        <v>68.1203473945409</v>
      </c>
      <c r="K55" s="10">
        <v>67.30769230769225</v>
      </c>
      <c r="L55" s="10">
        <v>71.153846153846089</v>
      </c>
      <c r="M55" s="10">
        <v>70.192307692307637</v>
      </c>
      <c r="N55" s="13">
        <f t="shared" si="6"/>
        <v>68.294354838709637</v>
      </c>
      <c r="O55" s="11"/>
      <c r="P55" s="10" t="s">
        <v>58</v>
      </c>
      <c r="Q55" s="10" t="s">
        <v>58</v>
      </c>
      <c r="R55" s="10" t="s">
        <v>58</v>
      </c>
      <c r="S55" s="10" t="s">
        <v>58</v>
      </c>
      <c r="T55" s="13" t="s">
        <v>58</v>
      </c>
      <c r="U55" s="17"/>
      <c r="V55" s="10">
        <v>7.6923076923076898</v>
      </c>
      <c r="W55" s="10">
        <v>7.6923076923076916</v>
      </c>
      <c r="X55" s="10">
        <v>7.6923076923076916</v>
      </c>
      <c r="Y55" s="10">
        <v>7.6923076923076925</v>
      </c>
      <c r="Z55" s="13">
        <f t="shared" si="26"/>
        <v>7.6923076923076916</v>
      </c>
      <c r="AA55" s="19"/>
      <c r="AB55" s="10" t="s">
        <v>58</v>
      </c>
      <c r="AC55" s="10" t="s">
        <v>58</v>
      </c>
      <c r="AD55" s="10" t="s">
        <v>58</v>
      </c>
      <c r="AE55" s="10" t="s">
        <v>58</v>
      </c>
      <c r="AF55" s="10" t="s">
        <v>58</v>
      </c>
      <c r="AG55" s="19"/>
      <c r="AH55" s="18">
        <f t="shared" si="20"/>
        <v>7.6923076923076916</v>
      </c>
      <c r="AI55" s="19"/>
      <c r="AJ55" s="38">
        <v>123</v>
      </c>
      <c r="AK55" s="19"/>
      <c r="AL55" s="10">
        <v>100</v>
      </c>
      <c r="AM55" s="10">
        <v>99.999999999999986</v>
      </c>
      <c r="AN55" s="10">
        <v>99.999999999999986</v>
      </c>
      <c r="AO55" s="10">
        <v>100</v>
      </c>
      <c r="AP55" s="18">
        <f t="shared" si="27"/>
        <v>100</v>
      </c>
      <c r="AQ55" s="19"/>
      <c r="AR55" s="10">
        <v>100</v>
      </c>
      <c r="AS55" s="19"/>
      <c r="AT55" s="10">
        <v>95.454545454545467</v>
      </c>
      <c r="AU55" s="10">
        <v>49.999999999999993</v>
      </c>
      <c r="AV55" s="10">
        <v>99.999999999999986</v>
      </c>
      <c r="AW55" s="10">
        <v>100</v>
      </c>
      <c r="AX55" s="18">
        <f t="shared" si="24"/>
        <v>91.363636363636374</v>
      </c>
      <c r="AY55" s="19"/>
      <c r="AZ55" s="10">
        <v>99.999999999999972</v>
      </c>
      <c r="BA55" s="10">
        <v>99.999999999999986</v>
      </c>
      <c r="BB55" s="10">
        <v>99.999999999999986</v>
      </c>
      <c r="BC55" s="10">
        <v>100</v>
      </c>
      <c r="BD55" s="18">
        <f t="shared" si="25"/>
        <v>99.999999999999986</v>
      </c>
      <c r="BE55" s="19"/>
      <c r="BF55" s="60">
        <f t="shared" si="30"/>
        <v>62.083256259869138</v>
      </c>
    </row>
    <row r="56" spans="1:58" s="2" customFormat="1" ht="18" customHeight="1" x14ac:dyDescent="0.25">
      <c r="A56" s="14">
        <v>94</v>
      </c>
      <c r="B56" s="5">
        <v>2</v>
      </c>
      <c r="C56" s="3" t="s">
        <v>53</v>
      </c>
      <c r="D56" s="14">
        <v>1</v>
      </c>
      <c r="E56" s="37"/>
      <c r="F56" s="37"/>
      <c r="G56" s="12" t="s">
        <v>102</v>
      </c>
      <c r="H56" s="21" t="s">
        <v>103</v>
      </c>
      <c r="I56" s="11"/>
      <c r="J56" s="10">
        <v>94.897878573831207</v>
      </c>
      <c r="K56" s="10">
        <v>84.905660377358501</v>
      </c>
      <c r="L56" s="10">
        <v>99.685534591194994</v>
      </c>
      <c r="M56" s="10">
        <v>93.867924528301913</v>
      </c>
      <c r="N56" s="13">
        <f t="shared" si="6"/>
        <v>94.086541852775653</v>
      </c>
      <c r="O56" s="11"/>
      <c r="P56" s="10" t="s">
        <v>58</v>
      </c>
      <c r="Q56" s="10" t="s">
        <v>58</v>
      </c>
      <c r="R56" s="10" t="s">
        <v>58</v>
      </c>
      <c r="S56" s="10" t="s">
        <v>58</v>
      </c>
      <c r="T56" s="13" t="s">
        <v>58</v>
      </c>
      <c r="U56" s="17"/>
      <c r="V56" s="10">
        <v>99.679487179487126</v>
      </c>
      <c r="W56" s="10">
        <v>98.076923076923023</v>
      </c>
      <c r="X56" s="10">
        <v>99.999999999999943</v>
      </c>
      <c r="Y56" s="10">
        <v>98.076923076923023</v>
      </c>
      <c r="Z56" s="13">
        <f t="shared" si="26"/>
        <v>99.455128205128162</v>
      </c>
      <c r="AA56" s="19"/>
      <c r="AB56" s="10" t="s">
        <v>58</v>
      </c>
      <c r="AC56" s="10" t="s">
        <v>58</v>
      </c>
      <c r="AD56" s="10" t="s">
        <v>58</v>
      </c>
      <c r="AE56" s="10" t="s">
        <v>58</v>
      </c>
      <c r="AF56" s="10" t="s">
        <v>58</v>
      </c>
      <c r="AG56" s="19"/>
      <c r="AH56" s="18">
        <f t="shared" si="20"/>
        <v>99.455128205128162</v>
      </c>
      <c r="AI56" s="19"/>
      <c r="AJ56" s="38">
        <v>123</v>
      </c>
      <c r="AK56" s="19"/>
      <c r="AL56" s="10">
        <v>100</v>
      </c>
      <c r="AM56" s="10">
        <v>99.999999999999986</v>
      </c>
      <c r="AN56" s="10">
        <v>99.999999999999986</v>
      </c>
      <c r="AO56" s="10">
        <v>100</v>
      </c>
      <c r="AP56" s="18">
        <f t="shared" si="27"/>
        <v>100</v>
      </c>
      <c r="AQ56" s="19"/>
      <c r="AR56" s="10">
        <v>100</v>
      </c>
      <c r="AS56" s="19"/>
      <c r="AT56" s="10">
        <v>81.818181818181827</v>
      </c>
      <c r="AU56" s="10">
        <v>49.999999999999993</v>
      </c>
      <c r="AV56" s="10">
        <v>99.999999999999986</v>
      </c>
      <c r="AW56" s="10">
        <v>100</v>
      </c>
      <c r="AX56" s="18">
        <f t="shared" si="24"/>
        <v>80.454545454545467</v>
      </c>
      <c r="AY56" s="19"/>
      <c r="AZ56" s="10">
        <v>99.999999999999972</v>
      </c>
      <c r="BA56" s="10">
        <v>99.999999999999986</v>
      </c>
      <c r="BB56" s="10">
        <v>99.999999999999986</v>
      </c>
      <c r="BC56" s="10">
        <v>100</v>
      </c>
      <c r="BD56" s="18">
        <f t="shared" si="25"/>
        <v>99.999999999999986</v>
      </c>
      <c r="BE56" s="19"/>
      <c r="BF56" s="60">
        <f t="shared" si="30"/>
        <v>95.365678025418305</v>
      </c>
    </row>
    <row r="57" spans="1:58" s="2" customFormat="1" ht="18" customHeight="1" x14ac:dyDescent="0.25">
      <c r="A57" s="14">
        <v>98</v>
      </c>
      <c r="B57" s="5">
        <v>3</v>
      </c>
      <c r="C57" s="3" t="s">
        <v>20</v>
      </c>
      <c r="D57" s="14">
        <v>1</v>
      </c>
      <c r="E57" s="37"/>
      <c r="F57" s="37"/>
      <c r="G57" s="12" t="s">
        <v>102</v>
      </c>
      <c r="H57" s="21" t="s">
        <v>103</v>
      </c>
      <c r="I57" s="11"/>
      <c r="J57" s="10">
        <v>93.676150509814349</v>
      </c>
      <c r="K57" s="10">
        <v>84.615384615384528</v>
      </c>
      <c r="L57" s="10">
        <v>99.358974358974251</v>
      </c>
      <c r="M57" s="10">
        <v>93.749999999999915</v>
      </c>
      <c r="N57" s="13">
        <f t="shared" si="6"/>
        <v>93.057907587338647</v>
      </c>
      <c r="O57" s="11"/>
      <c r="P57" s="10">
        <v>96.610169491525411</v>
      </c>
      <c r="Q57" s="10">
        <v>83.333333333333314</v>
      </c>
      <c r="R57" s="10">
        <v>99.999999999999986</v>
      </c>
      <c r="S57" s="10">
        <v>83.333333333333314</v>
      </c>
      <c r="T57" s="13">
        <f t="shared" si="29"/>
        <v>94.788135593220332</v>
      </c>
      <c r="U57" s="17"/>
      <c r="V57" s="10">
        <v>80.17766225003065</v>
      </c>
      <c r="W57" s="10">
        <v>78.846153846153811</v>
      </c>
      <c r="X57" s="10">
        <v>93.589743589743534</v>
      </c>
      <c r="Y57" s="10">
        <v>89.423076923076906</v>
      </c>
      <c r="Z57" s="13">
        <f t="shared" si="26"/>
        <v>81.177386210280929</v>
      </c>
      <c r="AA57" s="19"/>
      <c r="AB57" s="10" t="s">
        <v>58</v>
      </c>
      <c r="AC57" s="10" t="s">
        <v>58</v>
      </c>
      <c r="AD57" s="10" t="s">
        <v>58</v>
      </c>
      <c r="AE57" s="10" t="s">
        <v>58</v>
      </c>
      <c r="AF57" s="10" t="s">
        <v>58</v>
      </c>
      <c r="AG57" s="19"/>
      <c r="AH57" s="18">
        <f t="shared" si="20"/>
        <v>81.177386210280929</v>
      </c>
      <c r="AI57" s="19"/>
      <c r="AJ57" s="38">
        <v>124</v>
      </c>
      <c r="AK57" s="19"/>
      <c r="AL57" s="10">
        <v>97.058823529411725</v>
      </c>
      <c r="AM57" s="10">
        <v>49.999999999999993</v>
      </c>
      <c r="AN57" s="10">
        <v>99.999999999999986</v>
      </c>
      <c r="AO57" s="10">
        <v>75</v>
      </c>
      <c r="AP57" s="18">
        <f t="shared" si="27"/>
        <v>91.397058823529392</v>
      </c>
      <c r="AQ57" s="19"/>
      <c r="AR57" s="10">
        <v>100</v>
      </c>
      <c r="AS57" s="19"/>
      <c r="AT57" s="10">
        <v>100.00000000000001</v>
      </c>
      <c r="AU57" s="10">
        <v>99.999999999999986</v>
      </c>
      <c r="AV57" s="10">
        <v>99.999999999999986</v>
      </c>
      <c r="AW57" s="10">
        <v>100</v>
      </c>
      <c r="AX57" s="18">
        <f t="shared" si="24"/>
        <v>100.00000000000001</v>
      </c>
      <c r="AY57" s="19"/>
      <c r="AZ57" s="10">
        <v>99.999999999999972</v>
      </c>
      <c r="BA57" s="10">
        <v>99.999999999999986</v>
      </c>
      <c r="BB57" s="10">
        <v>99.999999999999986</v>
      </c>
      <c r="BC57" s="10">
        <v>100</v>
      </c>
      <c r="BD57" s="18">
        <f t="shared" si="25"/>
        <v>99.999999999999986</v>
      </c>
      <c r="BE57" s="19"/>
      <c r="BF57" s="60">
        <f t="shared" ref="BF57:BF68" si="31">(N57*0.6)+(T57*0.05)+(Z57*0.15)+(AP57*0.05)+(AR57*0.05)+(AX57*0.05)+(BD57*0.05)</f>
        <v>92.320612204782805</v>
      </c>
    </row>
    <row r="58" spans="1:58" s="2" customFormat="1" ht="18" customHeight="1" x14ac:dyDescent="0.25">
      <c r="A58" s="14">
        <v>99</v>
      </c>
      <c r="B58" s="5">
        <v>3</v>
      </c>
      <c r="C58" s="3" t="s">
        <v>21</v>
      </c>
      <c r="D58" s="14">
        <v>1</v>
      </c>
      <c r="E58" s="37"/>
      <c r="F58" s="37"/>
      <c r="G58" s="12" t="s">
        <v>102</v>
      </c>
      <c r="H58" s="21" t="s">
        <v>114</v>
      </c>
      <c r="I58" s="11"/>
      <c r="J58" s="10">
        <v>44.579512358203239</v>
      </c>
      <c r="K58" s="10">
        <v>47.115384615384578</v>
      </c>
      <c r="L58" s="10">
        <v>52.884615384615344</v>
      </c>
      <c r="M58" s="10">
        <v>52.403846153846118</v>
      </c>
      <c r="N58" s="13">
        <f t="shared" si="6"/>
        <v>45.639571425024123</v>
      </c>
      <c r="O58" s="11"/>
      <c r="P58" s="10">
        <v>49.999999999999993</v>
      </c>
      <c r="Q58" s="10">
        <v>49.999999999999993</v>
      </c>
      <c r="R58" s="10">
        <v>49.999999999999993</v>
      </c>
      <c r="S58" s="10">
        <v>49.999999999999993</v>
      </c>
      <c r="T58" s="13">
        <f t="shared" si="29"/>
        <v>50</v>
      </c>
      <c r="U58" s="17"/>
      <c r="V58" s="10">
        <v>43.218042641119553</v>
      </c>
      <c r="W58" s="10">
        <v>46.794871794871788</v>
      </c>
      <c r="X58" s="10">
        <v>51.92307692307692</v>
      </c>
      <c r="Y58" s="10">
        <v>49.999999999999993</v>
      </c>
      <c r="Z58" s="13">
        <f t="shared" si="26"/>
        <v>44.350075138536674</v>
      </c>
      <c r="AA58" s="19"/>
      <c r="AB58" s="10" t="s">
        <v>58</v>
      </c>
      <c r="AC58" s="10" t="s">
        <v>58</v>
      </c>
      <c r="AD58" s="10" t="s">
        <v>58</v>
      </c>
      <c r="AE58" s="10" t="s">
        <v>58</v>
      </c>
      <c r="AF58" s="10" t="s">
        <v>58</v>
      </c>
      <c r="AG58" s="19"/>
      <c r="AH58" s="18">
        <f t="shared" si="20"/>
        <v>44.350075138536674</v>
      </c>
      <c r="AI58" s="19"/>
      <c r="AJ58" s="38">
        <v>124</v>
      </c>
      <c r="AK58" s="19"/>
      <c r="AL58" s="10">
        <v>0</v>
      </c>
      <c r="AM58" s="10">
        <v>0</v>
      </c>
      <c r="AN58" s="10">
        <v>0</v>
      </c>
      <c r="AO58" s="10">
        <v>0</v>
      </c>
      <c r="AP58" s="18">
        <f t="shared" si="27"/>
        <v>0</v>
      </c>
      <c r="AQ58" s="19"/>
      <c r="AR58" s="10">
        <v>100</v>
      </c>
      <c r="AS58" s="19"/>
      <c r="AT58" s="10">
        <v>100.00000000000001</v>
      </c>
      <c r="AU58" s="10">
        <v>99.999999999999986</v>
      </c>
      <c r="AV58" s="10">
        <v>99.999999999999986</v>
      </c>
      <c r="AW58" s="10">
        <v>100</v>
      </c>
      <c r="AX58" s="18">
        <f t="shared" si="24"/>
        <v>100.00000000000001</v>
      </c>
      <c r="AY58" s="19"/>
      <c r="AZ58" s="10">
        <v>85.714285714285694</v>
      </c>
      <c r="BA58" s="10">
        <v>99.999999999999986</v>
      </c>
      <c r="BB58" s="10">
        <v>99.999999999999986</v>
      </c>
      <c r="BC58" s="10">
        <v>100</v>
      </c>
      <c r="BD58" s="18">
        <f t="shared" si="25"/>
        <v>88.571428571428555</v>
      </c>
      <c r="BE58" s="19"/>
      <c r="BF58" s="60">
        <f t="shared" si="31"/>
        <v>50.964825554366399</v>
      </c>
    </row>
    <row r="59" spans="1:58" s="2" customFormat="1" ht="18" customHeight="1" x14ac:dyDescent="0.25">
      <c r="A59" s="14">
        <v>100</v>
      </c>
      <c r="B59" s="5">
        <v>3</v>
      </c>
      <c r="C59" s="3" t="s">
        <v>22</v>
      </c>
      <c r="D59" s="14">
        <v>1</v>
      </c>
      <c r="E59" s="37"/>
      <c r="F59" s="37"/>
      <c r="G59" s="12" t="s">
        <v>102</v>
      </c>
      <c r="H59" s="21" t="s">
        <v>114</v>
      </c>
      <c r="I59" s="11"/>
      <c r="J59" s="10">
        <v>89.650083600528689</v>
      </c>
      <c r="K59" s="10">
        <v>83.641975308641946</v>
      </c>
      <c r="L59" s="10">
        <v>91.666666666666629</v>
      </c>
      <c r="M59" s="10">
        <v>91.666666666666629</v>
      </c>
      <c r="N59" s="13">
        <f t="shared" si="6"/>
        <v>89.250931077953794</v>
      </c>
      <c r="O59" s="11"/>
      <c r="P59" s="10">
        <v>97.175141242937841</v>
      </c>
      <c r="Q59" s="10">
        <v>99.999999999999986</v>
      </c>
      <c r="R59" s="10">
        <v>99.999999999999986</v>
      </c>
      <c r="S59" s="10">
        <v>99.999999999999986</v>
      </c>
      <c r="T59" s="13">
        <f t="shared" si="29"/>
        <v>97.740112994350284</v>
      </c>
      <c r="U59" s="17"/>
      <c r="V59" s="10">
        <v>78.977927436935502</v>
      </c>
      <c r="W59" s="10">
        <v>75.641025641025621</v>
      </c>
      <c r="X59" s="10">
        <v>88.461538461538424</v>
      </c>
      <c r="Y59" s="10">
        <v>86.538461538461505</v>
      </c>
      <c r="Z59" s="13">
        <f t="shared" si="26"/>
        <v>79.496444513650971</v>
      </c>
      <c r="AA59" s="19"/>
      <c r="AB59" s="10" t="s">
        <v>58</v>
      </c>
      <c r="AC59" s="10" t="s">
        <v>58</v>
      </c>
      <c r="AD59" s="10" t="s">
        <v>58</v>
      </c>
      <c r="AE59" s="10" t="s">
        <v>58</v>
      </c>
      <c r="AF59" s="10" t="s">
        <v>58</v>
      </c>
      <c r="AG59" s="19"/>
      <c r="AH59" s="18">
        <f t="shared" si="20"/>
        <v>79.496444513650971</v>
      </c>
      <c r="AI59" s="19"/>
      <c r="AJ59" s="38">
        <v>124</v>
      </c>
      <c r="AK59" s="19"/>
      <c r="AL59" s="10">
        <v>99.999999999999957</v>
      </c>
      <c r="AM59" s="10">
        <v>49.999999999999993</v>
      </c>
      <c r="AN59" s="10">
        <v>99.999999999999986</v>
      </c>
      <c r="AO59" s="10">
        <v>100</v>
      </c>
      <c r="AP59" s="18">
        <f t="shared" si="27"/>
        <v>94.999999999999972</v>
      </c>
      <c r="AQ59" s="19"/>
      <c r="AR59" s="10">
        <v>100</v>
      </c>
      <c r="AS59" s="19"/>
      <c r="AT59" s="10">
        <v>100.00000000000001</v>
      </c>
      <c r="AU59" s="10">
        <v>99.999999999999986</v>
      </c>
      <c r="AV59" s="10">
        <v>99.999999999999986</v>
      </c>
      <c r="AW59" s="10">
        <v>100</v>
      </c>
      <c r="AX59" s="18">
        <f t="shared" si="24"/>
        <v>100.00000000000001</v>
      </c>
      <c r="AY59" s="19"/>
      <c r="AZ59" s="10">
        <v>99.999999999999972</v>
      </c>
      <c r="BA59" s="10">
        <v>83.333333333333314</v>
      </c>
      <c r="BB59" s="10">
        <v>99.999999999999986</v>
      </c>
      <c r="BC59" s="10">
        <v>100</v>
      </c>
      <c r="BD59" s="18">
        <f t="shared" si="25"/>
        <v>98.333333333333314</v>
      </c>
      <c r="BE59" s="19"/>
      <c r="BF59" s="60">
        <f t="shared" si="31"/>
        <v>90.028697640204101</v>
      </c>
    </row>
    <row r="60" spans="1:58" s="2" customFormat="1" ht="18" customHeight="1" x14ac:dyDescent="0.25">
      <c r="A60" s="14">
        <v>101</v>
      </c>
      <c r="B60" s="5">
        <v>3</v>
      </c>
      <c r="C60" s="3" t="s">
        <v>23</v>
      </c>
      <c r="D60" s="14">
        <v>1</v>
      </c>
      <c r="E60" s="37"/>
      <c r="F60" s="37"/>
      <c r="G60" s="12" t="s">
        <v>102</v>
      </c>
      <c r="H60" s="21" t="s">
        <v>120</v>
      </c>
      <c r="I60" s="11"/>
      <c r="J60" s="10">
        <v>71.736821871956494</v>
      </c>
      <c r="K60" s="10">
        <v>66.6666666666667</v>
      </c>
      <c r="L60" s="10">
        <v>76.851851851851862</v>
      </c>
      <c r="M60" s="10">
        <v>78.703703703703709</v>
      </c>
      <c r="N60" s="13">
        <f t="shared" si="6"/>
        <v>71.833901942009646</v>
      </c>
      <c r="O60" s="11"/>
      <c r="P60" s="10">
        <v>99.999999999999986</v>
      </c>
      <c r="Q60" s="10">
        <v>99.999999999999986</v>
      </c>
      <c r="R60" s="10">
        <v>99.999999999999986</v>
      </c>
      <c r="S60" s="10">
        <v>99.999999999999986</v>
      </c>
      <c r="T60" s="13">
        <f t="shared" si="29"/>
        <v>100</v>
      </c>
      <c r="U60" s="17"/>
      <c r="V60" s="10">
        <v>51.805886421271026</v>
      </c>
      <c r="W60" s="10">
        <v>48.076923076923066</v>
      </c>
      <c r="X60" s="10">
        <v>59.615384615384613</v>
      </c>
      <c r="Y60" s="10">
        <v>63.461538461538467</v>
      </c>
      <c r="Z60" s="13">
        <f t="shared" si="26"/>
        <v>52.406247598555282</v>
      </c>
      <c r="AA60" s="19"/>
      <c r="AB60" s="10" t="s">
        <v>58</v>
      </c>
      <c r="AC60" s="10" t="s">
        <v>58</v>
      </c>
      <c r="AD60" s="10" t="s">
        <v>58</v>
      </c>
      <c r="AE60" s="10" t="s">
        <v>58</v>
      </c>
      <c r="AF60" s="10" t="s">
        <v>58</v>
      </c>
      <c r="AG60" s="19"/>
      <c r="AH60" s="18">
        <f t="shared" si="20"/>
        <v>52.406247598555282</v>
      </c>
      <c r="AI60" s="19"/>
      <c r="AJ60" s="38">
        <v>124</v>
      </c>
      <c r="AK60" s="19"/>
      <c r="AL60" s="10">
        <v>99.999999999999957</v>
      </c>
      <c r="AM60" s="10">
        <v>99.999999999999986</v>
      </c>
      <c r="AN60" s="10">
        <v>99.999999999999986</v>
      </c>
      <c r="AO60" s="10">
        <v>100</v>
      </c>
      <c r="AP60" s="18">
        <f t="shared" si="27"/>
        <v>99.999999999999972</v>
      </c>
      <c r="AQ60" s="19"/>
      <c r="AR60" s="10">
        <v>100</v>
      </c>
      <c r="AS60" s="19"/>
      <c r="AT60" s="10">
        <v>100.00000000000001</v>
      </c>
      <c r="AU60" s="10">
        <v>99.999999999999986</v>
      </c>
      <c r="AV60" s="10">
        <v>99.999999999999986</v>
      </c>
      <c r="AW60" s="10">
        <v>100</v>
      </c>
      <c r="AX60" s="18">
        <f t="shared" si="24"/>
        <v>100.00000000000001</v>
      </c>
      <c r="AY60" s="19"/>
      <c r="AZ60" s="10">
        <v>85.714285714285694</v>
      </c>
      <c r="BA60" s="10">
        <v>49.999999999999993</v>
      </c>
      <c r="BB60" s="10">
        <v>99.999999999999986</v>
      </c>
      <c r="BC60" s="10">
        <v>100</v>
      </c>
      <c r="BD60" s="18">
        <f t="shared" si="25"/>
        <v>83.571428571428555</v>
      </c>
      <c r="BE60" s="19"/>
      <c r="BF60" s="60">
        <f t="shared" si="31"/>
        <v>75.13984973356051</v>
      </c>
    </row>
    <row r="61" spans="1:58" s="2" customFormat="1" ht="18" customHeight="1" x14ac:dyDescent="0.25">
      <c r="A61" s="14">
        <v>103</v>
      </c>
      <c r="B61" s="5">
        <v>3</v>
      </c>
      <c r="C61" s="3" t="s">
        <v>24</v>
      </c>
      <c r="D61" s="14">
        <v>1</v>
      </c>
      <c r="E61" s="37"/>
      <c r="F61" s="37"/>
      <c r="G61" s="12" t="s">
        <v>102</v>
      </c>
      <c r="H61" s="21" t="s">
        <v>111</v>
      </c>
      <c r="I61" s="11"/>
      <c r="J61" s="10">
        <v>89.042473163156643</v>
      </c>
      <c r="K61" s="10">
        <v>90.432098765432087</v>
      </c>
      <c r="L61" s="10">
        <v>91.666666666666657</v>
      </c>
      <c r="M61" s="10">
        <v>85.185185185185162</v>
      </c>
      <c r="N61" s="13">
        <f t="shared" si="6"/>
        <v>89.119780999661117</v>
      </c>
      <c r="O61" s="11"/>
      <c r="P61" s="10">
        <v>99.999999999999986</v>
      </c>
      <c r="Q61" s="10">
        <v>99.999999999999986</v>
      </c>
      <c r="R61" s="10">
        <v>99.999999999999986</v>
      </c>
      <c r="S61" s="10">
        <v>99.999999999999986</v>
      </c>
      <c r="T61" s="13">
        <f t="shared" si="29"/>
        <v>100</v>
      </c>
      <c r="U61" s="17"/>
      <c r="V61" s="10">
        <v>82.615301365301335</v>
      </c>
      <c r="W61" s="10">
        <v>90.384615384615344</v>
      </c>
      <c r="X61" s="10">
        <v>90.384615384615344</v>
      </c>
      <c r="Y61" s="10">
        <v>79.807692307692292</v>
      </c>
      <c r="Z61" s="13">
        <f t="shared" si="26"/>
        <v>83.640318015317987</v>
      </c>
      <c r="AA61" s="19"/>
      <c r="AB61" s="10" t="s">
        <v>58</v>
      </c>
      <c r="AC61" s="10" t="s">
        <v>58</v>
      </c>
      <c r="AD61" s="10" t="s">
        <v>58</v>
      </c>
      <c r="AE61" s="10" t="s">
        <v>58</v>
      </c>
      <c r="AF61" s="10" t="s">
        <v>58</v>
      </c>
      <c r="AG61" s="19"/>
      <c r="AH61" s="18">
        <f t="shared" si="20"/>
        <v>83.640318015317987</v>
      </c>
      <c r="AI61" s="19"/>
      <c r="AJ61" s="38">
        <v>124</v>
      </c>
      <c r="AK61" s="19"/>
      <c r="AL61" s="10">
        <v>99.999999999999957</v>
      </c>
      <c r="AM61" s="10">
        <v>99.999999999999986</v>
      </c>
      <c r="AN61" s="10">
        <v>99.999999999999986</v>
      </c>
      <c r="AO61" s="10">
        <v>100</v>
      </c>
      <c r="AP61" s="18">
        <f t="shared" si="27"/>
        <v>99.999999999999972</v>
      </c>
      <c r="AQ61" s="19"/>
      <c r="AR61" s="10">
        <v>100</v>
      </c>
      <c r="AS61" s="19"/>
      <c r="AT61" s="10">
        <v>100.00000000000001</v>
      </c>
      <c r="AU61" s="10">
        <v>99.999999999999986</v>
      </c>
      <c r="AV61" s="10">
        <v>99.999999999999986</v>
      </c>
      <c r="AW61" s="10">
        <v>100</v>
      </c>
      <c r="AX61" s="18">
        <f t="shared" si="24"/>
        <v>100.00000000000001</v>
      </c>
      <c r="AY61" s="19"/>
      <c r="AZ61" s="10">
        <v>99.999999999999972</v>
      </c>
      <c r="BA61" s="10">
        <v>99.999999999999986</v>
      </c>
      <c r="BB61" s="10">
        <v>99.999999999999986</v>
      </c>
      <c r="BC61" s="10">
        <v>100</v>
      </c>
      <c r="BD61" s="18">
        <f t="shared" si="25"/>
        <v>99.999999999999986</v>
      </c>
      <c r="BE61" s="19"/>
      <c r="BF61" s="60">
        <f t="shared" si="31"/>
        <v>91.017916302094363</v>
      </c>
    </row>
    <row r="62" spans="1:58" s="2" customFormat="1" ht="18" customHeight="1" x14ac:dyDescent="0.25">
      <c r="A62" s="14">
        <v>106</v>
      </c>
      <c r="B62" s="5">
        <v>3</v>
      </c>
      <c r="C62" s="3" t="s">
        <v>25</v>
      </c>
      <c r="D62" s="14">
        <v>1</v>
      </c>
      <c r="E62" s="37"/>
      <c r="F62" s="37"/>
      <c r="G62" s="12" t="s">
        <v>102</v>
      </c>
      <c r="H62" s="21" t="s">
        <v>104</v>
      </c>
      <c r="I62" s="11"/>
      <c r="J62" s="10">
        <v>58.698218073218037</v>
      </c>
      <c r="K62" s="10">
        <v>60.576923076923023</v>
      </c>
      <c r="L62" s="10">
        <v>66.025641025640965</v>
      </c>
      <c r="M62" s="10">
        <v>78.846153846153783</v>
      </c>
      <c r="N62" s="13">
        <f t="shared" si="6"/>
        <v>60.259856509856476</v>
      </c>
      <c r="O62" s="11"/>
      <c r="P62" s="10">
        <v>98.48484848484847</v>
      </c>
      <c r="Q62" s="10">
        <v>99.999999999999986</v>
      </c>
      <c r="R62" s="10">
        <v>99.999999999999986</v>
      </c>
      <c r="S62" s="10">
        <v>99.999999999999986</v>
      </c>
      <c r="T62" s="13">
        <f t="shared" si="29"/>
        <v>98.787878787878782</v>
      </c>
      <c r="U62" s="17"/>
      <c r="V62" s="10">
        <v>59.495472476241702</v>
      </c>
      <c r="W62" s="10">
        <v>61.538461538461533</v>
      </c>
      <c r="X62" s="10">
        <v>78.846153846153825</v>
      </c>
      <c r="Y62" s="10">
        <v>77.884615384615373</v>
      </c>
      <c r="Z62" s="13">
        <f t="shared" si="26"/>
        <v>61.58676259637798</v>
      </c>
      <c r="AA62" s="19"/>
      <c r="AB62" s="10" t="s">
        <v>58</v>
      </c>
      <c r="AC62" s="10" t="s">
        <v>58</v>
      </c>
      <c r="AD62" s="10" t="s">
        <v>58</v>
      </c>
      <c r="AE62" s="10" t="s">
        <v>58</v>
      </c>
      <c r="AF62" s="10" t="s">
        <v>58</v>
      </c>
      <c r="AG62" s="19"/>
      <c r="AH62" s="18">
        <f t="shared" si="20"/>
        <v>61.58676259637798</v>
      </c>
      <c r="AI62" s="19"/>
      <c r="AJ62" s="38">
        <v>124</v>
      </c>
      <c r="AK62" s="19"/>
      <c r="AL62" s="10">
        <v>0</v>
      </c>
      <c r="AM62" s="10">
        <v>0</v>
      </c>
      <c r="AN62" s="10">
        <v>0</v>
      </c>
      <c r="AO62" s="10">
        <v>0</v>
      </c>
      <c r="AP62" s="18">
        <f t="shared" si="27"/>
        <v>0</v>
      </c>
      <c r="AQ62" s="19"/>
      <c r="AR62" s="10">
        <v>100</v>
      </c>
      <c r="AS62" s="19"/>
      <c r="AT62" s="10">
        <v>100.00000000000001</v>
      </c>
      <c r="AU62" s="10">
        <v>99.999999999999986</v>
      </c>
      <c r="AV62" s="10">
        <v>99.999999999999986</v>
      </c>
      <c r="AW62" s="10">
        <v>100</v>
      </c>
      <c r="AX62" s="18">
        <f t="shared" si="24"/>
        <v>100.00000000000001</v>
      </c>
      <c r="AY62" s="19"/>
      <c r="AZ62" s="10">
        <v>0</v>
      </c>
      <c r="BA62" s="10">
        <v>0</v>
      </c>
      <c r="BB62" s="10">
        <v>0</v>
      </c>
      <c r="BC62" s="10">
        <v>0</v>
      </c>
      <c r="BD62" s="18">
        <f t="shared" si="25"/>
        <v>0</v>
      </c>
      <c r="BE62" s="19"/>
      <c r="BF62" s="60">
        <f t="shared" si="31"/>
        <v>60.333322234764516</v>
      </c>
    </row>
    <row r="63" spans="1:58" s="2" customFormat="1" ht="18" customHeight="1" x14ac:dyDescent="0.25">
      <c r="A63" s="14">
        <v>107</v>
      </c>
      <c r="B63" s="5">
        <v>3</v>
      </c>
      <c r="C63" s="3" t="s">
        <v>26</v>
      </c>
      <c r="D63" s="14">
        <v>1</v>
      </c>
      <c r="E63" s="37"/>
      <c r="F63" s="37"/>
      <c r="G63" s="12" t="s">
        <v>102</v>
      </c>
      <c r="H63" s="21" t="s">
        <v>105</v>
      </c>
      <c r="I63" s="11"/>
      <c r="J63" s="10">
        <v>100.00000000000004</v>
      </c>
      <c r="K63" s="10">
        <v>100.00000000000003</v>
      </c>
      <c r="L63" s="10">
        <v>100.00000000000003</v>
      </c>
      <c r="M63" s="10">
        <v>100.00000000000003</v>
      </c>
      <c r="N63" s="13">
        <f t="shared" si="6"/>
        <v>100.00000000000004</v>
      </c>
      <c r="O63" s="11"/>
      <c r="P63" s="10">
        <v>100.00000000000001</v>
      </c>
      <c r="Q63" s="10">
        <v>99.999999999999986</v>
      </c>
      <c r="R63" s="10">
        <v>99.999999999999986</v>
      </c>
      <c r="S63" s="10">
        <v>99.999999999999986</v>
      </c>
      <c r="T63" s="13">
        <f t="shared" si="29"/>
        <v>100.00000000000001</v>
      </c>
      <c r="U63" s="17"/>
      <c r="V63" s="10">
        <v>99.999999999999957</v>
      </c>
      <c r="W63" s="10">
        <v>99.999999999999943</v>
      </c>
      <c r="X63" s="10">
        <v>99.999999999999943</v>
      </c>
      <c r="Y63" s="10">
        <v>99.999999999999943</v>
      </c>
      <c r="Z63" s="13">
        <f t="shared" si="26"/>
        <v>99.999999999999972</v>
      </c>
      <c r="AA63" s="19"/>
      <c r="AB63" s="10" t="s">
        <v>58</v>
      </c>
      <c r="AC63" s="10" t="s">
        <v>58</v>
      </c>
      <c r="AD63" s="10" t="s">
        <v>58</v>
      </c>
      <c r="AE63" s="10" t="s">
        <v>58</v>
      </c>
      <c r="AF63" s="10" t="s">
        <v>58</v>
      </c>
      <c r="AG63" s="19"/>
      <c r="AH63" s="18">
        <f t="shared" si="20"/>
        <v>99.999999999999972</v>
      </c>
      <c r="AI63" s="19"/>
      <c r="AJ63" s="38">
        <v>124</v>
      </c>
      <c r="AK63" s="19"/>
      <c r="AL63" s="10">
        <v>99.999999999999957</v>
      </c>
      <c r="AM63" s="10">
        <v>99.999999999999986</v>
      </c>
      <c r="AN63" s="10">
        <v>99.999999999999986</v>
      </c>
      <c r="AO63" s="10">
        <v>100</v>
      </c>
      <c r="AP63" s="18">
        <f t="shared" si="27"/>
        <v>99.999999999999972</v>
      </c>
      <c r="AQ63" s="19"/>
      <c r="AR63" s="10">
        <v>100</v>
      </c>
      <c r="AS63" s="19"/>
      <c r="AT63" s="10">
        <v>100.00000000000001</v>
      </c>
      <c r="AU63" s="10">
        <v>99.999999999999986</v>
      </c>
      <c r="AV63" s="10">
        <v>99.999999999999986</v>
      </c>
      <c r="AW63" s="10">
        <v>100</v>
      </c>
      <c r="AX63" s="18">
        <f t="shared" si="24"/>
        <v>100.00000000000001</v>
      </c>
      <c r="AY63" s="19"/>
      <c r="AZ63" s="10">
        <v>99.999999999999972</v>
      </c>
      <c r="BA63" s="10">
        <v>99.999999999999986</v>
      </c>
      <c r="BB63" s="10">
        <v>99.999999999999986</v>
      </c>
      <c r="BC63" s="10">
        <v>100</v>
      </c>
      <c r="BD63" s="18">
        <f t="shared" si="25"/>
        <v>99.999999999999986</v>
      </c>
      <c r="BE63" s="19"/>
      <c r="BF63" s="60">
        <f t="shared" si="31"/>
        <v>100.00000000000003</v>
      </c>
    </row>
    <row r="64" spans="1:58" s="2" customFormat="1" ht="18" customHeight="1" x14ac:dyDescent="0.25">
      <c r="A64" s="14">
        <v>108</v>
      </c>
      <c r="B64" s="5">
        <v>3</v>
      </c>
      <c r="C64" s="3" t="s">
        <v>27</v>
      </c>
      <c r="D64" s="14">
        <v>1</v>
      </c>
      <c r="E64" s="37"/>
      <c r="F64" s="37"/>
      <c r="G64" s="12" t="s">
        <v>102</v>
      </c>
      <c r="H64" s="21" t="s">
        <v>110</v>
      </c>
      <c r="I64" s="11"/>
      <c r="J64" s="10">
        <v>100</v>
      </c>
      <c r="K64" s="10">
        <v>99.999999999999972</v>
      </c>
      <c r="L64" s="10">
        <v>99.999999999999972</v>
      </c>
      <c r="M64" s="10">
        <v>99.999999999999972</v>
      </c>
      <c r="N64" s="13">
        <f t="shared" si="6"/>
        <v>100</v>
      </c>
      <c r="O64" s="11"/>
      <c r="P64" s="10">
        <v>99.999999999999986</v>
      </c>
      <c r="Q64" s="10">
        <v>99.999999999999986</v>
      </c>
      <c r="R64" s="10">
        <v>99.999999999999986</v>
      </c>
      <c r="S64" s="10">
        <v>99.999999999999986</v>
      </c>
      <c r="T64" s="13">
        <f t="shared" si="29"/>
        <v>100</v>
      </c>
      <c r="U64" s="17"/>
      <c r="V64" s="10">
        <v>99.999999999999957</v>
      </c>
      <c r="W64" s="10">
        <v>99.999999999999943</v>
      </c>
      <c r="X64" s="10">
        <v>99.999999999999943</v>
      </c>
      <c r="Y64" s="10">
        <v>99.999999999999943</v>
      </c>
      <c r="Z64" s="13">
        <f t="shared" si="26"/>
        <v>99.999999999999972</v>
      </c>
      <c r="AA64" s="19"/>
      <c r="AB64" s="10" t="s">
        <v>58</v>
      </c>
      <c r="AC64" s="10" t="s">
        <v>58</v>
      </c>
      <c r="AD64" s="10" t="s">
        <v>58</v>
      </c>
      <c r="AE64" s="10" t="s">
        <v>58</v>
      </c>
      <c r="AF64" s="10" t="s">
        <v>58</v>
      </c>
      <c r="AG64" s="19"/>
      <c r="AH64" s="18">
        <f t="shared" si="20"/>
        <v>99.999999999999972</v>
      </c>
      <c r="AI64" s="19"/>
      <c r="AJ64" s="38">
        <v>124</v>
      </c>
      <c r="AK64" s="19"/>
      <c r="AL64" s="10">
        <v>99.999999999999957</v>
      </c>
      <c r="AM64" s="10">
        <v>99.999999999999986</v>
      </c>
      <c r="AN64" s="10">
        <v>99.999999999999986</v>
      </c>
      <c r="AO64" s="10">
        <v>100</v>
      </c>
      <c r="AP64" s="18">
        <f t="shared" si="27"/>
        <v>99.999999999999972</v>
      </c>
      <c r="AQ64" s="19"/>
      <c r="AR64" s="10">
        <v>100</v>
      </c>
      <c r="AS64" s="19"/>
      <c r="AT64" s="10">
        <v>100.00000000000001</v>
      </c>
      <c r="AU64" s="10">
        <v>99.999999999999986</v>
      </c>
      <c r="AV64" s="10">
        <v>99.999999999999986</v>
      </c>
      <c r="AW64" s="10">
        <v>100</v>
      </c>
      <c r="AX64" s="18">
        <f t="shared" si="24"/>
        <v>100.00000000000001</v>
      </c>
      <c r="AY64" s="19"/>
      <c r="AZ64" s="10">
        <v>99.999999999999972</v>
      </c>
      <c r="BA64" s="10">
        <v>99.999999999999986</v>
      </c>
      <c r="BB64" s="10">
        <v>99.999999999999986</v>
      </c>
      <c r="BC64" s="10">
        <v>100</v>
      </c>
      <c r="BD64" s="18">
        <f t="shared" si="25"/>
        <v>99.999999999999986</v>
      </c>
      <c r="BE64" s="19"/>
      <c r="BF64" s="60">
        <f t="shared" si="31"/>
        <v>100</v>
      </c>
    </row>
    <row r="65" spans="1:58" s="2" customFormat="1" ht="18" customHeight="1" x14ac:dyDescent="0.25">
      <c r="A65" s="14">
        <v>110</v>
      </c>
      <c r="B65" s="5">
        <v>3</v>
      </c>
      <c r="C65" s="3" t="s">
        <v>28</v>
      </c>
      <c r="D65" s="14">
        <v>1</v>
      </c>
      <c r="E65" s="37"/>
      <c r="F65" s="37"/>
      <c r="G65" s="12" t="s">
        <v>102</v>
      </c>
      <c r="H65" s="21" t="s">
        <v>121</v>
      </c>
      <c r="I65" s="11"/>
      <c r="J65" s="10">
        <v>88.428655660377387</v>
      </c>
      <c r="K65" s="10">
        <v>87.735849056603783</v>
      </c>
      <c r="L65" s="10">
        <v>96.226415094339643</v>
      </c>
      <c r="M65" s="10">
        <v>96.226415094339643</v>
      </c>
      <c r="N65" s="13">
        <f t="shared" si="6"/>
        <v>89.13915094339626</v>
      </c>
      <c r="O65" s="11"/>
      <c r="P65" s="10">
        <v>99.999999999999986</v>
      </c>
      <c r="Q65" s="10">
        <v>99.999999999999986</v>
      </c>
      <c r="R65" s="10">
        <v>99.999999999999986</v>
      </c>
      <c r="S65" s="10">
        <v>99.999999999999986</v>
      </c>
      <c r="T65" s="13">
        <f t="shared" si="29"/>
        <v>100</v>
      </c>
      <c r="U65" s="17"/>
      <c r="V65" s="10">
        <v>85.63415750915749</v>
      </c>
      <c r="W65" s="10">
        <v>84.615384615384585</v>
      </c>
      <c r="X65" s="10">
        <v>88.461538461538424</v>
      </c>
      <c r="Y65" s="10">
        <v>88.461538461538424</v>
      </c>
      <c r="Z65" s="13">
        <f t="shared" si="26"/>
        <v>85.815018315018293</v>
      </c>
      <c r="AA65" s="19"/>
      <c r="AB65" s="10" t="s">
        <v>58</v>
      </c>
      <c r="AC65" s="10" t="s">
        <v>58</v>
      </c>
      <c r="AD65" s="10" t="s">
        <v>58</v>
      </c>
      <c r="AE65" s="10" t="s">
        <v>58</v>
      </c>
      <c r="AF65" s="10" t="s">
        <v>58</v>
      </c>
      <c r="AG65" s="19"/>
      <c r="AH65" s="18">
        <f t="shared" si="20"/>
        <v>85.815018315018293</v>
      </c>
      <c r="AI65" s="19"/>
      <c r="AJ65" s="38">
        <v>124</v>
      </c>
      <c r="AK65" s="19"/>
      <c r="AL65" s="10">
        <v>49.999999999999979</v>
      </c>
      <c r="AM65" s="10">
        <v>49.999999999999993</v>
      </c>
      <c r="AN65" s="10">
        <v>99.999999999999986</v>
      </c>
      <c r="AO65" s="10">
        <v>100</v>
      </c>
      <c r="AP65" s="18">
        <f t="shared" si="27"/>
        <v>54.999999999999986</v>
      </c>
      <c r="AQ65" s="19"/>
      <c r="AR65" s="10">
        <v>100</v>
      </c>
      <c r="AS65" s="19"/>
      <c r="AT65" s="10">
        <v>100.00000000000001</v>
      </c>
      <c r="AU65" s="10">
        <v>99.999999999999986</v>
      </c>
      <c r="AV65" s="10">
        <v>99.999999999999986</v>
      </c>
      <c r="AW65" s="10">
        <v>100</v>
      </c>
      <c r="AX65" s="18">
        <f t="shared" si="24"/>
        <v>100.00000000000001</v>
      </c>
      <c r="AY65" s="19"/>
      <c r="AZ65" s="10">
        <v>99.999999999999972</v>
      </c>
      <c r="BA65" s="10">
        <v>99.999999999999986</v>
      </c>
      <c r="BB65" s="10">
        <v>99.999999999999986</v>
      </c>
      <c r="BC65" s="10">
        <v>100</v>
      </c>
      <c r="BD65" s="18">
        <f t="shared" si="25"/>
        <v>99.999999999999986</v>
      </c>
      <c r="BE65" s="19"/>
      <c r="BF65" s="60">
        <f t="shared" si="31"/>
        <v>89.105743313290489</v>
      </c>
    </row>
    <row r="66" spans="1:58" s="2" customFormat="1" ht="18" customHeight="1" x14ac:dyDescent="0.25">
      <c r="A66" s="14">
        <v>111</v>
      </c>
      <c r="B66" s="5">
        <v>3</v>
      </c>
      <c r="C66" s="3" t="s">
        <v>29</v>
      </c>
      <c r="D66" s="14">
        <v>1</v>
      </c>
      <c r="E66" s="37"/>
      <c r="F66" s="37"/>
      <c r="G66" s="12" t="s">
        <v>102</v>
      </c>
      <c r="H66" s="21" t="s">
        <v>111</v>
      </c>
      <c r="I66" s="11"/>
      <c r="J66" s="10">
        <v>97.426330099941154</v>
      </c>
      <c r="K66" s="10">
        <v>98.148148148148124</v>
      </c>
      <c r="L66" s="10">
        <v>98.148148148148124</v>
      </c>
      <c r="M66" s="10">
        <v>96.759259259259238</v>
      </c>
      <c r="N66" s="13">
        <f t="shared" si="6"/>
        <v>97.5012492651381</v>
      </c>
      <c r="O66" s="11"/>
      <c r="P66" s="10">
        <v>99.999999999999986</v>
      </c>
      <c r="Q66" s="10">
        <v>99.999999999999986</v>
      </c>
      <c r="R66" s="10">
        <v>99.999999999999986</v>
      </c>
      <c r="S66" s="10">
        <v>99.999999999999986</v>
      </c>
      <c r="T66" s="13">
        <f t="shared" si="29"/>
        <v>100</v>
      </c>
      <c r="U66" s="17"/>
      <c r="V66" s="10">
        <v>90.924426450742232</v>
      </c>
      <c r="W66" s="10">
        <v>92.307692307692264</v>
      </c>
      <c r="X66" s="10">
        <v>92.307692307692264</v>
      </c>
      <c r="Y66" s="10">
        <v>90.384615384615344</v>
      </c>
      <c r="Z66" s="13">
        <f t="shared" si="26"/>
        <v>91.104925775978401</v>
      </c>
      <c r="AA66" s="19"/>
      <c r="AB66" s="10" t="s">
        <v>58</v>
      </c>
      <c r="AC66" s="10" t="s">
        <v>58</v>
      </c>
      <c r="AD66" s="10" t="s">
        <v>58</v>
      </c>
      <c r="AE66" s="10" t="s">
        <v>58</v>
      </c>
      <c r="AF66" s="10" t="s">
        <v>58</v>
      </c>
      <c r="AG66" s="19"/>
      <c r="AH66" s="18">
        <f t="shared" si="20"/>
        <v>91.104925775978401</v>
      </c>
      <c r="AI66" s="19"/>
      <c r="AJ66" s="38">
        <v>124</v>
      </c>
      <c r="AK66" s="19"/>
      <c r="AL66" s="10">
        <v>99.999999999999957</v>
      </c>
      <c r="AM66" s="10">
        <v>99.999999999999986</v>
      </c>
      <c r="AN66" s="10">
        <v>99.999999999999986</v>
      </c>
      <c r="AO66" s="10">
        <v>100</v>
      </c>
      <c r="AP66" s="18">
        <f t="shared" si="27"/>
        <v>99.999999999999972</v>
      </c>
      <c r="AQ66" s="19"/>
      <c r="AR66" s="10">
        <v>100</v>
      </c>
      <c r="AS66" s="19"/>
      <c r="AT66" s="10">
        <v>100.00000000000001</v>
      </c>
      <c r="AU66" s="10">
        <v>99.999999999999986</v>
      </c>
      <c r="AV66" s="10">
        <v>99.999999999999986</v>
      </c>
      <c r="AW66" s="10">
        <v>100</v>
      </c>
      <c r="AX66" s="18">
        <f t="shared" si="24"/>
        <v>100.00000000000001</v>
      </c>
      <c r="AY66" s="19"/>
      <c r="AZ66" s="10">
        <v>99.999999999999972</v>
      </c>
      <c r="BA66" s="10">
        <v>99.999999999999986</v>
      </c>
      <c r="BB66" s="10">
        <v>99.999999999999986</v>
      </c>
      <c r="BC66" s="10">
        <v>100</v>
      </c>
      <c r="BD66" s="18">
        <f t="shared" si="25"/>
        <v>99.999999999999986</v>
      </c>
      <c r="BE66" s="19"/>
      <c r="BF66" s="60">
        <f t="shared" si="31"/>
        <v>97.166488425479614</v>
      </c>
    </row>
    <row r="67" spans="1:58" s="2" customFormat="1" ht="18" customHeight="1" x14ac:dyDescent="0.25">
      <c r="A67" s="14">
        <v>112</v>
      </c>
      <c r="B67" s="5">
        <v>3</v>
      </c>
      <c r="C67" s="3" t="s">
        <v>30</v>
      </c>
      <c r="D67" s="14">
        <v>1</v>
      </c>
      <c r="E67" s="37"/>
      <c r="F67" s="37"/>
      <c r="G67" s="12" t="s">
        <v>102</v>
      </c>
      <c r="H67" s="21" t="s">
        <v>114</v>
      </c>
      <c r="I67" s="11"/>
      <c r="J67" s="10">
        <v>64.255451338784667</v>
      </c>
      <c r="K67" s="10">
        <v>64.814814814814824</v>
      </c>
      <c r="L67" s="10">
        <v>67.592592592592609</v>
      </c>
      <c r="M67" s="10">
        <v>67.592592592592609</v>
      </c>
      <c r="N67" s="13">
        <f t="shared" si="6"/>
        <v>64.645101811768484</v>
      </c>
      <c r="O67" s="11"/>
      <c r="P67" s="10">
        <v>0</v>
      </c>
      <c r="Q67" s="10">
        <v>0</v>
      </c>
      <c r="R67" s="10">
        <v>0</v>
      </c>
      <c r="S67" s="10">
        <v>0</v>
      </c>
      <c r="T67" s="13">
        <f t="shared" si="29"/>
        <v>0</v>
      </c>
      <c r="U67" s="17"/>
      <c r="V67" s="10">
        <v>45.894970414201183</v>
      </c>
      <c r="W67" s="10">
        <v>47.435897435897438</v>
      </c>
      <c r="X67" s="10">
        <v>48.07692307692308</v>
      </c>
      <c r="Y67" s="10">
        <v>48.07692307692308</v>
      </c>
      <c r="Z67" s="13">
        <f t="shared" si="26"/>
        <v>46.267258382643</v>
      </c>
      <c r="AA67" s="19"/>
      <c r="AB67" s="10" t="s">
        <v>58</v>
      </c>
      <c r="AC67" s="10" t="s">
        <v>58</v>
      </c>
      <c r="AD67" s="10" t="s">
        <v>58</v>
      </c>
      <c r="AE67" s="10" t="s">
        <v>58</v>
      </c>
      <c r="AF67" s="10" t="s">
        <v>58</v>
      </c>
      <c r="AG67" s="19"/>
      <c r="AH67" s="18">
        <f t="shared" si="20"/>
        <v>46.267258382643</v>
      </c>
      <c r="AI67" s="19"/>
      <c r="AJ67" s="38">
        <v>124</v>
      </c>
      <c r="AK67" s="19"/>
      <c r="AL67" s="10">
        <v>99.999999999999957</v>
      </c>
      <c r="AM67" s="10">
        <v>99.999999999999986</v>
      </c>
      <c r="AN67" s="10">
        <v>99.999999999999986</v>
      </c>
      <c r="AO67" s="10">
        <v>100</v>
      </c>
      <c r="AP67" s="18">
        <f t="shared" si="27"/>
        <v>99.999999999999972</v>
      </c>
      <c r="AQ67" s="19"/>
      <c r="AR67" s="10">
        <v>100</v>
      </c>
      <c r="AS67" s="19"/>
      <c r="AT67" s="10">
        <v>100.00000000000001</v>
      </c>
      <c r="AU67" s="10">
        <v>99.999999999999986</v>
      </c>
      <c r="AV67" s="10">
        <v>99.999999999999986</v>
      </c>
      <c r="AW67" s="10">
        <v>100</v>
      </c>
      <c r="AX67" s="18">
        <f t="shared" si="24"/>
        <v>100.00000000000001</v>
      </c>
      <c r="AY67" s="19"/>
      <c r="AZ67" s="10">
        <v>0</v>
      </c>
      <c r="BA67" s="10">
        <v>0</v>
      </c>
      <c r="BB67" s="10">
        <v>0</v>
      </c>
      <c r="BC67" s="10">
        <v>0</v>
      </c>
      <c r="BD67" s="18">
        <f t="shared" si="25"/>
        <v>0</v>
      </c>
      <c r="BE67" s="19"/>
      <c r="BF67" s="60">
        <f t="shared" si="31"/>
        <v>60.727149844457543</v>
      </c>
    </row>
    <row r="68" spans="1:58" s="2" customFormat="1" ht="18" customHeight="1" x14ac:dyDescent="0.25">
      <c r="A68" s="14">
        <v>113</v>
      </c>
      <c r="B68" s="5">
        <v>3</v>
      </c>
      <c r="C68" s="3" t="s">
        <v>31</v>
      </c>
      <c r="D68" s="14">
        <v>1</v>
      </c>
      <c r="E68" s="37"/>
      <c r="F68" s="37"/>
      <c r="G68" s="12" t="s">
        <v>102</v>
      </c>
      <c r="H68" s="21" t="s">
        <v>122</v>
      </c>
      <c r="I68" s="11"/>
      <c r="J68" s="10">
        <v>3.8461538461538463</v>
      </c>
      <c r="K68" s="10">
        <v>3.8461538461538458</v>
      </c>
      <c r="L68" s="10">
        <v>3.8461538461538458</v>
      </c>
      <c r="M68" s="10">
        <v>3.8461538461538463</v>
      </c>
      <c r="N68" s="13">
        <f t="shared" si="6"/>
        <v>3.8461538461538467</v>
      </c>
      <c r="O68" s="11"/>
      <c r="P68" s="10">
        <v>0</v>
      </c>
      <c r="Q68" s="10">
        <v>0</v>
      </c>
      <c r="R68" s="10">
        <v>0</v>
      </c>
      <c r="S68" s="10">
        <v>0</v>
      </c>
      <c r="T68" s="13">
        <f t="shared" si="29"/>
        <v>0</v>
      </c>
      <c r="U68" s="17"/>
      <c r="V68" s="10">
        <v>0</v>
      </c>
      <c r="W68" s="10">
        <v>0</v>
      </c>
      <c r="X68" s="10">
        <v>0</v>
      </c>
      <c r="Y68" s="10">
        <v>0</v>
      </c>
      <c r="Z68" s="13">
        <f t="shared" si="26"/>
        <v>0</v>
      </c>
      <c r="AA68" s="19"/>
      <c r="AB68" s="10" t="s">
        <v>58</v>
      </c>
      <c r="AC68" s="10" t="s">
        <v>58</v>
      </c>
      <c r="AD68" s="10" t="s">
        <v>58</v>
      </c>
      <c r="AE68" s="10" t="s">
        <v>58</v>
      </c>
      <c r="AF68" s="10" t="s">
        <v>58</v>
      </c>
      <c r="AG68" s="19"/>
      <c r="AH68" s="18">
        <f t="shared" si="20"/>
        <v>0</v>
      </c>
      <c r="AI68" s="19"/>
      <c r="AJ68" s="38">
        <v>124</v>
      </c>
      <c r="AK68" s="19"/>
      <c r="AL68" s="10">
        <v>0</v>
      </c>
      <c r="AM68" s="10">
        <v>0</v>
      </c>
      <c r="AN68" s="10">
        <v>0</v>
      </c>
      <c r="AO68" s="10">
        <v>0</v>
      </c>
      <c r="AP68" s="18">
        <f t="shared" si="27"/>
        <v>0</v>
      </c>
      <c r="AQ68" s="19"/>
      <c r="AR68" s="10">
        <v>100</v>
      </c>
      <c r="AS68" s="19"/>
      <c r="AT68" s="10">
        <v>0</v>
      </c>
      <c r="AU68" s="10">
        <v>0</v>
      </c>
      <c r="AV68" s="10">
        <v>0</v>
      </c>
      <c r="AW68" s="10">
        <v>0</v>
      </c>
      <c r="AX68" s="18">
        <f t="shared" si="24"/>
        <v>0</v>
      </c>
      <c r="AY68" s="19"/>
      <c r="AZ68" s="10">
        <v>0</v>
      </c>
      <c r="BA68" s="10">
        <v>0</v>
      </c>
      <c r="BB68" s="10">
        <v>0</v>
      </c>
      <c r="BC68" s="10">
        <v>0</v>
      </c>
      <c r="BD68" s="18">
        <f t="shared" si="25"/>
        <v>0</v>
      </c>
      <c r="BE68" s="19"/>
      <c r="BF68" s="60">
        <f t="shared" si="31"/>
        <v>7.3076923076923084</v>
      </c>
    </row>
    <row r="69" spans="1:58" s="2" customFormat="1" ht="18" customHeight="1" x14ac:dyDescent="0.25">
      <c r="A69" s="14">
        <v>114</v>
      </c>
      <c r="B69" s="5">
        <v>4</v>
      </c>
      <c r="C69" s="3" t="s">
        <v>72</v>
      </c>
      <c r="D69" s="14">
        <v>1</v>
      </c>
      <c r="E69" s="37"/>
      <c r="F69" s="37"/>
      <c r="G69" s="12" t="s">
        <v>102</v>
      </c>
      <c r="H69" s="21" t="s">
        <v>121</v>
      </c>
      <c r="I69" s="11"/>
      <c r="J69" s="10">
        <v>99.999999999999901</v>
      </c>
      <c r="K69" s="10">
        <v>99.999999999999972</v>
      </c>
      <c r="L69" s="10">
        <v>99.999999999999972</v>
      </c>
      <c r="M69" s="10">
        <v>99.999999999999972</v>
      </c>
      <c r="N69" s="13">
        <f t="shared" si="6"/>
        <v>99.999999999999929</v>
      </c>
      <c r="O69" s="11"/>
      <c r="P69" s="10" t="s">
        <v>58</v>
      </c>
      <c r="Q69" s="10" t="s">
        <v>58</v>
      </c>
      <c r="R69" s="10" t="s">
        <v>58</v>
      </c>
      <c r="S69" s="10" t="s">
        <v>58</v>
      </c>
      <c r="T69" s="13" t="s">
        <v>58</v>
      </c>
      <c r="U69" s="17"/>
      <c r="V69" s="10">
        <v>99.999999999999957</v>
      </c>
      <c r="W69" s="10">
        <v>99.999999999999957</v>
      </c>
      <c r="X69" s="10">
        <v>99.999999999999957</v>
      </c>
      <c r="Y69" s="10">
        <v>99.999999999999957</v>
      </c>
      <c r="Z69" s="13">
        <f t="shared" si="26"/>
        <v>99.999999999999972</v>
      </c>
      <c r="AA69" s="19"/>
      <c r="AB69" s="10" t="s">
        <v>58</v>
      </c>
      <c r="AC69" s="10" t="s">
        <v>58</v>
      </c>
      <c r="AD69" s="10" t="s">
        <v>58</v>
      </c>
      <c r="AE69" s="10" t="s">
        <v>58</v>
      </c>
      <c r="AF69" s="10" t="s">
        <v>58</v>
      </c>
      <c r="AG69" s="19"/>
      <c r="AH69" s="18">
        <f t="shared" si="20"/>
        <v>99.999999999999972</v>
      </c>
      <c r="AI69" s="19"/>
      <c r="AJ69" s="38" t="s">
        <v>91</v>
      </c>
      <c r="AK69" s="19"/>
      <c r="AL69" s="10">
        <v>99.999999999999957</v>
      </c>
      <c r="AM69" s="10">
        <v>99.999999999999986</v>
      </c>
      <c r="AN69" s="10">
        <v>99.999999999999986</v>
      </c>
      <c r="AO69" s="10">
        <v>100</v>
      </c>
      <c r="AP69" s="18">
        <f t="shared" si="27"/>
        <v>99.999999999999972</v>
      </c>
      <c r="AQ69" s="19"/>
      <c r="AR69" s="10">
        <v>100</v>
      </c>
      <c r="AS69" s="19"/>
      <c r="AT69" s="10">
        <v>100.00000000000001</v>
      </c>
      <c r="AU69" s="10">
        <v>99.999999999999986</v>
      </c>
      <c r="AV69" s="10">
        <v>99.999999999999986</v>
      </c>
      <c r="AW69" s="10">
        <v>100</v>
      </c>
      <c r="AX69" s="18">
        <f t="shared" si="24"/>
        <v>100.00000000000001</v>
      </c>
      <c r="AY69" s="19"/>
      <c r="AZ69" s="10">
        <v>99.999999999999972</v>
      </c>
      <c r="BA69" s="10">
        <v>99.999999999999986</v>
      </c>
      <c r="BB69" s="10">
        <v>99.999999999999986</v>
      </c>
      <c r="BC69" s="10">
        <v>100</v>
      </c>
      <c r="BD69" s="18">
        <f t="shared" si="25"/>
        <v>99.999999999999986</v>
      </c>
      <c r="BE69" s="19"/>
      <c r="BF69" s="60">
        <f t="shared" ref="BF69:BF82" si="32">(N69*0.6)+(Z69*0.2)+(AP69*0.05)+(AR69*0.05)+(AX69*0.05)+(BD69*0.05)</f>
        <v>99.999999999999957</v>
      </c>
    </row>
    <row r="70" spans="1:58" s="2" customFormat="1" ht="18" customHeight="1" x14ac:dyDescent="0.25">
      <c r="A70" s="14">
        <v>115</v>
      </c>
      <c r="B70" s="5">
        <v>4</v>
      </c>
      <c r="C70" s="3" t="s">
        <v>73</v>
      </c>
      <c r="D70" s="14">
        <v>1</v>
      </c>
      <c r="E70" s="37"/>
      <c r="F70" s="37"/>
      <c r="G70" s="12" t="s">
        <v>102</v>
      </c>
      <c r="H70" s="21" t="s">
        <v>114</v>
      </c>
      <c r="I70" s="11"/>
      <c r="J70" s="10">
        <v>86.263571384401544</v>
      </c>
      <c r="K70" s="10">
        <v>88.580246913580226</v>
      </c>
      <c r="L70" s="10">
        <v>90.740740740740719</v>
      </c>
      <c r="M70" s="10">
        <v>90.277777777777757</v>
      </c>
      <c r="N70" s="13">
        <f t="shared" si="6"/>
        <v>86.919807724805182</v>
      </c>
      <c r="O70" s="11"/>
      <c r="P70" s="10" t="s">
        <v>58</v>
      </c>
      <c r="Q70" s="10" t="s">
        <v>58</v>
      </c>
      <c r="R70" s="10" t="s">
        <v>58</v>
      </c>
      <c r="S70" s="10" t="s">
        <v>58</v>
      </c>
      <c r="T70" s="13" t="s">
        <v>58</v>
      </c>
      <c r="U70" s="17"/>
      <c r="V70" s="10">
        <v>81.397058823529392</v>
      </c>
      <c r="W70" s="10">
        <v>82.352941176470551</v>
      </c>
      <c r="X70" s="10">
        <v>85.294117647058798</v>
      </c>
      <c r="Y70" s="10">
        <v>85.294117647058798</v>
      </c>
      <c r="Z70" s="13">
        <f t="shared" si="26"/>
        <v>81.882352941176464</v>
      </c>
      <c r="AA70" s="19"/>
      <c r="AB70" s="10" t="s">
        <v>58</v>
      </c>
      <c r="AC70" s="10" t="s">
        <v>58</v>
      </c>
      <c r="AD70" s="10" t="s">
        <v>58</v>
      </c>
      <c r="AE70" s="10" t="s">
        <v>58</v>
      </c>
      <c r="AF70" s="10" t="s">
        <v>58</v>
      </c>
      <c r="AG70" s="19"/>
      <c r="AH70" s="18">
        <f t="shared" si="20"/>
        <v>81.882352941176464</v>
      </c>
      <c r="AI70" s="19"/>
      <c r="AJ70" s="38" t="s">
        <v>92</v>
      </c>
      <c r="AK70" s="19"/>
      <c r="AL70" s="10">
        <v>99.999999999999957</v>
      </c>
      <c r="AM70" s="10">
        <v>99.999999999999986</v>
      </c>
      <c r="AN70" s="10">
        <v>99.999999999999986</v>
      </c>
      <c r="AO70" s="10">
        <v>100</v>
      </c>
      <c r="AP70" s="18">
        <f t="shared" si="27"/>
        <v>99.999999999999972</v>
      </c>
      <c r="AQ70" s="19"/>
      <c r="AR70" s="10">
        <v>100</v>
      </c>
      <c r="AS70" s="19"/>
      <c r="AT70" s="10">
        <v>100.00000000000001</v>
      </c>
      <c r="AU70" s="10">
        <v>99.999999999999986</v>
      </c>
      <c r="AV70" s="10">
        <v>99.999999999999986</v>
      </c>
      <c r="AW70" s="10">
        <v>100</v>
      </c>
      <c r="AX70" s="18">
        <f t="shared" si="24"/>
        <v>100.00000000000001</v>
      </c>
      <c r="AY70" s="19"/>
      <c r="AZ70" s="10">
        <v>99.999999999999972</v>
      </c>
      <c r="BA70" s="10">
        <v>99.999999999999986</v>
      </c>
      <c r="BB70" s="10">
        <v>99.999999999999986</v>
      </c>
      <c r="BC70" s="10">
        <v>100</v>
      </c>
      <c r="BD70" s="18">
        <f t="shared" si="25"/>
        <v>99.999999999999986</v>
      </c>
      <c r="BE70" s="19"/>
      <c r="BF70" s="60">
        <f t="shared" si="32"/>
        <v>88.52835522311841</v>
      </c>
    </row>
    <row r="71" spans="1:58" s="2" customFormat="1" ht="18" customHeight="1" x14ac:dyDescent="0.25">
      <c r="A71" s="14">
        <v>116</v>
      </c>
      <c r="B71" s="5">
        <v>5</v>
      </c>
      <c r="C71" s="3" t="s">
        <v>45</v>
      </c>
      <c r="D71" s="14">
        <v>1</v>
      </c>
      <c r="E71" s="37"/>
      <c r="F71" s="37"/>
      <c r="G71" s="12" t="s">
        <v>102</v>
      </c>
      <c r="H71" s="21" t="s">
        <v>111</v>
      </c>
      <c r="I71" s="11"/>
      <c r="J71" s="10">
        <v>67.607144277474333</v>
      </c>
      <c r="K71" s="10">
        <v>77.777777777777814</v>
      </c>
      <c r="L71" s="10">
        <v>77.7777777777778</v>
      </c>
      <c r="M71" s="10">
        <v>70.833333333333343</v>
      </c>
      <c r="N71" s="13">
        <f t="shared" si="6"/>
        <v>69.294048755312815</v>
      </c>
      <c r="O71" s="11"/>
      <c r="P71" s="10" t="s">
        <v>58</v>
      </c>
      <c r="Q71" s="10" t="s">
        <v>58</v>
      </c>
      <c r="R71" s="10" t="s">
        <v>58</v>
      </c>
      <c r="S71" s="10" t="s">
        <v>58</v>
      </c>
      <c r="T71" s="13" t="s">
        <v>58</v>
      </c>
      <c r="U71" s="17"/>
      <c r="V71" s="10">
        <v>91.109273817053733</v>
      </c>
      <c r="W71" s="10">
        <v>88.571428571428569</v>
      </c>
      <c r="X71" s="10">
        <v>88.571428571428569</v>
      </c>
      <c r="Y71" s="10">
        <v>89.285714285714306</v>
      </c>
      <c r="Z71" s="13">
        <f t="shared" si="26"/>
        <v>90.637419053642986</v>
      </c>
      <c r="AA71" s="19"/>
      <c r="AB71" s="10" t="s">
        <v>58</v>
      </c>
      <c r="AC71" s="10" t="s">
        <v>58</v>
      </c>
      <c r="AD71" s="10" t="s">
        <v>58</v>
      </c>
      <c r="AE71" s="10" t="s">
        <v>58</v>
      </c>
      <c r="AF71" s="10" t="s">
        <v>58</v>
      </c>
      <c r="AG71" s="19"/>
      <c r="AH71" s="18">
        <f t="shared" si="20"/>
        <v>90.637419053642986</v>
      </c>
      <c r="AI71" s="19"/>
      <c r="AJ71" s="38">
        <v>125</v>
      </c>
      <c r="AK71" s="19"/>
      <c r="AL71" s="10">
        <v>100</v>
      </c>
      <c r="AM71" s="10">
        <v>99.999999999999986</v>
      </c>
      <c r="AN71" s="10">
        <v>99.999999999999986</v>
      </c>
      <c r="AO71" s="10">
        <v>100</v>
      </c>
      <c r="AP71" s="18">
        <f t="shared" si="27"/>
        <v>100</v>
      </c>
      <c r="AQ71" s="19"/>
      <c r="AR71" s="10">
        <v>100</v>
      </c>
      <c r="AS71" s="19"/>
      <c r="AT71" s="10">
        <v>100.00000000000001</v>
      </c>
      <c r="AU71" s="10">
        <v>99.999999999999986</v>
      </c>
      <c r="AV71" s="10">
        <v>99.999999999999986</v>
      </c>
      <c r="AW71" s="10">
        <v>100</v>
      </c>
      <c r="AX71" s="18">
        <f t="shared" si="24"/>
        <v>100.00000000000001</v>
      </c>
      <c r="AY71" s="19"/>
      <c r="AZ71" s="10">
        <v>99.999999999999972</v>
      </c>
      <c r="BA71" s="10">
        <v>99.999999999999986</v>
      </c>
      <c r="BB71" s="10">
        <v>99.999999999999986</v>
      </c>
      <c r="BC71" s="10">
        <v>100</v>
      </c>
      <c r="BD71" s="18">
        <f t="shared" si="25"/>
        <v>99.999999999999986</v>
      </c>
      <c r="BE71" s="19"/>
      <c r="BF71" s="60">
        <f t="shared" si="32"/>
        <v>79.703913063916289</v>
      </c>
    </row>
    <row r="72" spans="1:58" s="2" customFormat="1" ht="18" customHeight="1" x14ac:dyDescent="0.25">
      <c r="A72" s="14">
        <v>119</v>
      </c>
      <c r="B72" s="5">
        <v>6</v>
      </c>
      <c r="C72" s="3" t="s">
        <v>46</v>
      </c>
      <c r="D72" s="14">
        <v>1</v>
      </c>
      <c r="E72" s="37"/>
      <c r="F72" s="37"/>
      <c r="G72" s="12" t="s">
        <v>102</v>
      </c>
      <c r="H72" s="21" t="s">
        <v>121</v>
      </c>
      <c r="I72" s="11"/>
      <c r="J72" s="10">
        <v>99.999999999999901</v>
      </c>
      <c r="K72" s="10">
        <v>99.999999999999972</v>
      </c>
      <c r="L72" s="10">
        <v>99.999999999999972</v>
      </c>
      <c r="M72" s="10">
        <v>99.999999999999972</v>
      </c>
      <c r="N72" s="13">
        <f t="shared" si="6"/>
        <v>99.999999999999929</v>
      </c>
      <c r="O72" s="11"/>
      <c r="P72" s="10" t="s">
        <v>58</v>
      </c>
      <c r="Q72" s="10" t="s">
        <v>58</v>
      </c>
      <c r="R72" s="10" t="s">
        <v>58</v>
      </c>
      <c r="S72" s="10" t="s">
        <v>58</v>
      </c>
      <c r="T72" s="13" t="s">
        <v>58</v>
      </c>
      <c r="U72" s="17"/>
      <c r="V72" s="10">
        <v>99.999999999999957</v>
      </c>
      <c r="W72" s="10">
        <v>99.999999999999957</v>
      </c>
      <c r="X72" s="10">
        <v>99.999999999999957</v>
      </c>
      <c r="Y72" s="10">
        <v>99.999999999999957</v>
      </c>
      <c r="Z72" s="13">
        <f t="shared" si="26"/>
        <v>99.999999999999972</v>
      </c>
      <c r="AA72" s="19"/>
      <c r="AB72" s="10" t="s">
        <v>58</v>
      </c>
      <c r="AC72" s="10" t="s">
        <v>58</v>
      </c>
      <c r="AD72" s="10" t="s">
        <v>58</v>
      </c>
      <c r="AE72" s="10" t="s">
        <v>58</v>
      </c>
      <c r="AF72" s="10" t="s">
        <v>58</v>
      </c>
      <c r="AG72" s="19"/>
      <c r="AH72" s="18">
        <f t="shared" si="20"/>
        <v>99.999999999999972</v>
      </c>
      <c r="AI72" s="19"/>
      <c r="AJ72" s="38">
        <v>132</v>
      </c>
      <c r="AK72" s="19"/>
      <c r="AL72" s="10">
        <v>99.999999999999957</v>
      </c>
      <c r="AM72" s="10">
        <v>99.999999999999986</v>
      </c>
      <c r="AN72" s="10">
        <v>99.999999999999986</v>
      </c>
      <c r="AO72" s="10">
        <v>100</v>
      </c>
      <c r="AP72" s="18">
        <f t="shared" si="27"/>
        <v>99.999999999999972</v>
      </c>
      <c r="AQ72" s="19"/>
      <c r="AR72" s="10">
        <v>100</v>
      </c>
      <c r="AS72" s="19"/>
      <c r="AT72" s="10">
        <v>100.00000000000001</v>
      </c>
      <c r="AU72" s="10">
        <v>99.999999999999986</v>
      </c>
      <c r="AV72" s="10">
        <v>99.999999999999986</v>
      </c>
      <c r="AW72" s="10">
        <v>100</v>
      </c>
      <c r="AX72" s="18">
        <f t="shared" si="24"/>
        <v>100.00000000000001</v>
      </c>
      <c r="AY72" s="19"/>
      <c r="AZ72" s="10">
        <v>99.999999999999972</v>
      </c>
      <c r="BA72" s="10">
        <v>99.999999999999986</v>
      </c>
      <c r="BB72" s="10">
        <v>99.999999999999986</v>
      </c>
      <c r="BC72" s="10">
        <v>100</v>
      </c>
      <c r="BD72" s="18">
        <f t="shared" si="25"/>
        <v>99.999999999999986</v>
      </c>
      <c r="BE72" s="19"/>
      <c r="BF72" s="60">
        <f t="shared" si="32"/>
        <v>99.999999999999957</v>
      </c>
    </row>
    <row r="73" spans="1:58" s="2" customFormat="1" ht="18" customHeight="1" x14ac:dyDescent="0.25">
      <c r="A73" s="14">
        <v>120</v>
      </c>
      <c r="B73" s="5">
        <v>6</v>
      </c>
      <c r="C73" s="3" t="s">
        <v>60</v>
      </c>
      <c r="D73" s="14">
        <v>1</v>
      </c>
      <c r="E73" s="37"/>
      <c r="F73" s="37"/>
      <c r="G73" s="12" t="s">
        <v>102</v>
      </c>
      <c r="H73" s="21" t="s">
        <v>109</v>
      </c>
      <c r="I73" s="11"/>
      <c r="J73" s="10">
        <v>96.588031310253484</v>
      </c>
      <c r="K73" s="10">
        <v>98.14814814814811</v>
      </c>
      <c r="L73" s="10">
        <v>99.999999999999972</v>
      </c>
      <c r="M73" s="10">
        <v>99.999999999999972</v>
      </c>
      <c r="N73" s="13">
        <f t="shared" ref="N73:N82" si="33">(J73*0.8)+(K73*0.1)+(L73*0.05)+(M73*0.05)</f>
        <v>97.085239863017605</v>
      </c>
      <c r="O73" s="11"/>
      <c r="P73" s="10" t="s">
        <v>58</v>
      </c>
      <c r="Q73" s="10" t="s">
        <v>58</v>
      </c>
      <c r="R73" s="10" t="s">
        <v>58</v>
      </c>
      <c r="S73" s="10" t="s">
        <v>58</v>
      </c>
      <c r="T73" s="13" t="s">
        <v>58</v>
      </c>
      <c r="U73" s="17"/>
      <c r="V73" s="10">
        <v>71.312021312021315</v>
      </c>
      <c r="W73" s="10">
        <v>70.512820512820511</v>
      </c>
      <c r="X73" s="10">
        <v>88.461538461538467</v>
      </c>
      <c r="Y73" s="10">
        <v>88.461538461538467</v>
      </c>
      <c r="Z73" s="13">
        <f t="shared" si="26"/>
        <v>72.947052947052953</v>
      </c>
      <c r="AA73" s="19"/>
      <c r="AB73" s="10" t="s">
        <v>58</v>
      </c>
      <c r="AC73" s="10" t="s">
        <v>58</v>
      </c>
      <c r="AD73" s="10" t="s">
        <v>58</v>
      </c>
      <c r="AE73" s="10" t="s">
        <v>58</v>
      </c>
      <c r="AF73" s="10" t="s">
        <v>58</v>
      </c>
      <c r="AG73" s="19"/>
      <c r="AH73" s="18">
        <f t="shared" si="20"/>
        <v>72.947052947052953</v>
      </c>
      <c r="AI73" s="19"/>
      <c r="AJ73" s="38">
        <v>133</v>
      </c>
      <c r="AK73" s="19"/>
      <c r="AL73" s="10">
        <v>100</v>
      </c>
      <c r="AM73" s="10">
        <v>99.999999999999986</v>
      </c>
      <c r="AN73" s="10">
        <v>99.999999999999986</v>
      </c>
      <c r="AO73" s="10">
        <v>100</v>
      </c>
      <c r="AP73" s="18">
        <f t="shared" si="27"/>
        <v>100</v>
      </c>
      <c r="AQ73" s="19"/>
      <c r="AR73" s="10">
        <v>100</v>
      </c>
      <c r="AS73" s="19"/>
      <c r="AT73" s="10">
        <v>100.00000000000001</v>
      </c>
      <c r="AU73" s="10">
        <v>99.999999999999986</v>
      </c>
      <c r="AV73" s="10">
        <v>99.999999999999986</v>
      </c>
      <c r="AW73" s="10">
        <v>100</v>
      </c>
      <c r="AX73" s="18">
        <f t="shared" si="24"/>
        <v>100.00000000000001</v>
      </c>
      <c r="AY73" s="19"/>
      <c r="AZ73" s="10">
        <v>99.999999999999972</v>
      </c>
      <c r="BA73" s="10">
        <v>99.999999999999986</v>
      </c>
      <c r="BB73" s="10">
        <v>99.999999999999986</v>
      </c>
      <c r="BC73" s="10">
        <v>100</v>
      </c>
      <c r="BD73" s="18">
        <f t="shared" si="25"/>
        <v>99.999999999999986</v>
      </c>
      <c r="BE73" s="19"/>
      <c r="BF73" s="60">
        <f t="shared" si="32"/>
        <v>92.840554507221157</v>
      </c>
    </row>
    <row r="74" spans="1:58" s="2" customFormat="1" ht="18" customHeight="1" x14ac:dyDescent="0.25">
      <c r="A74" s="14">
        <v>121</v>
      </c>
      <c r="B74" s="5">
        <v>6</v>
      </c>
      <c r="C74" s="3" t="s">
        <v>116</v>
      </c>
      <c r="D74" s="14">
        <v>1</v>
      </c>
      <c r="E74" s="37"/>
      <c r="F74" s="37"/>
      <c r="G74" s="12" t="s">
        <v>102</v>
      </c>
      <c r="H74" s="21" t="s">
        <v>114</v>
      </c>
      <c r="I74" s="11"/>
      <c r="J74" s="10">
        <v>99.999999999999929</v>
      </c>
      <c r="K74" s="10">
        <v>99.999999999999972</v>
      </c>
      <c r="L74" s="10">
        <v>99.999999999999972</v>
      </c>
      <c r="M74" s="10">
        <v>99.999999999999972</v>
      </c>
      <c r="N74" s="13">
        <f t="shared" si="33"/>
        <v>99.999999999999943</v>
      </c>
      <c r="O74" s="11"/>
      <c r="P74" s="10" t="s">
        <v>58</v>
      </c>
      <c r="Q74" s="10" t="s">
        <v>58</v>
      </c>
      <c r="R74" s="10" t="s">
        <v>58</v>
      </c>
      <c r="S74" s="10" t="s">
        <v>58</v>
      </c>
      <c r="T74" s="13" t="s">
        <v>58</v>
      </c>
      <c r="U74" s="17"/>
      <c r="V74" s="10">
        <v>99.999999999999957</v>
      </c>
      <c r="W74" s="10">
        <v>99.999999999999972</v>
      </c>
      <c r="X74" s="10">
        <v>99.999999999999972</v>
      </c>
      <c r="Y74" s="10">
        <v>99.999999999999972</v>
      </c>
      <c r="Z74" s="13">
        <f t="shared" si="26"/>
        <v>99.999999999999972</v>
      </c>
      <c r="AA74" s="19"/>
      <c r="AB74" s="10" t="s">
        <v>58</v>
      </c>
      <c r="AC74" s="10" t="s">
        <v>58</v>
      </c>
      <c r="AD74" s="10" t="s">
        <v>58</v>
      </c>
      <c r="AE74" s="10" t="s">
        <v>58</v>
      </c>
      <c r="AF74" s="10" t="s">
        <v>58</v>
      </c>
      <c r="AG74" s="19"/>
      <c r="AH74" s="18">
        <f t="shared" si="20"/>
        <v>99.999999999999972</v>
      </c>
      <c r="AI74" s="19"/>
      <c r="AJ74" s="38">
        <v>128</v>
      </c>
      <c r="AK74" s="19"/>
      <c r="AL74" s="10">
        <v>100</v>
      </c>
      <c r="AM74" s="10">
        <v>99.999999999999986</v>
      </c>
      <c r="AN74" s="10">
        <v>99.999999999999986</v>
      </c>
      <c r="AO74" s="10">
        <v>100</v>
      </c>
      <c r="AP74" s="18">
        <f t="shared" si="27"/>
        <v>100</v>
      </c>
      <c r="AQ74" s="19"/>
      <c r="AR74" s="10">
        <v>100</v>
      </c>
      <c r="AS74" s="19"/>
      <c r="AT74" s="10">
        <v>100.00000000000001</v>
      </c>
      <c r="AU74" s="10">
        <v>99.999999999999986</v>
      </c>
      <c r="AV74" s="10">
        <v>99.999999999999986</v>
      </c>
      <c r="AW74" s="10">
        <v>100</v>
      </c>
      <c r="AX74" s="18">
        <f t="shared" si="24"/>
        <v>100.00000000000001</v>
      </c>
      <c r="AY74" s="19"/>
      <c r="AZ74" s="10">
        <v>100</v>
      </c>
      <c r="BA74" s="10">
        <v>99.999999999999986</v>
      </c>
      <c r="BB74" s="10">
        <v>99.999999999999986</v>
      </c>
      <c r="BC74" s="10">
        <v>100</v>
      </c>
      <c r="BD74" s="18">
        <f t="shared" si="25"/>
        <v>100</v>
      </c>
      <c r="BE74" s="19"/>
      <c r="BF74" s="60">
        <f t="shared" si="32"/>
        <v>99.999999999999957</v>
      </c>
    </row>
    <row r="75" spans="1:58" s="2" customFormat="1" ht="18" customHeight="1" x14ac:dyDescent="0.25">
      <c r="A75" s="14">
        <v>122</v>
      </c>
      <c r="B75" s="5">
        <v>6</v>
      </c>
      <c r="C75" s="3" t="s">
        <v>47</v>
      </c>
      <c r="D75" s="14">
        <v>1</v>
      </c>
      <c r="E75" s="37"/>
      <c r="F75" s="37"/>
      <c r="G75" s="12" t="s">
        <v>102</v>
      </c>
      <c r="H75" s="21" t="s">
        <v>111</v>
      </c>
      <c r="I75" s="11"/>
      <c r="J75" s="10">
        <v>95.434096434474498</v>
      </c>
      <c r="K75" s="10">
        <v>96.296296296296276</v>
      </c>
      <c r="L75" s="10">
        <v>95.370370370370352</v>
      </c>
      <c r="M75" s="10">
        <v>91.666666666666657</v>
      </c>
      <c r="N75" s="13">
        <f t="shared" si="33"/>
        <v>95.328758629061085</v>
      </c>
      <c r="O75" s="11"/>
      <c r="P75" s="10" t="s">
        <v>58</v>
      </c>
      <c r="Q75" s="10" t="s">
        <v>58</v>
      </c>
      <c r="R75" s="10" t="s">
        <v>58</v>
      </c>
      <c r="S75" s="10" t="s">
        <v>58</v>
      </c>
      <c r="T75" s="13" t="s">
        <v>58</v>
      </c>
      <c r="U75" s="17"/>
      <c r="V75" s="10">
        <v>86.710665876426745</v>
      </c>
      <c r="W75" s="10">
        <v>100</v>
      </c>
      <c r="X75" s="10">
        <v>100</v>
      </c>
      <c r="Y75" s="10">
        <v>82.5</v>
      </c>
      <c r="Z75" s="13">
        <f t="shared" si="26"/>
        <v>88.493532701141405</v>
      </c>
      <c r="AA75" s="19"/>
      <c r="AB75" s="10" t="s">
        <v>58</v>
      </c>
      <c r="AC75" s="10" t="s">
        <v>58</v>
      </c>
      <c r="AD75" s="10" t="s">
        <v>58</v>
      </c>
      <c r="AE75" s="10" t="s">
        <v>58</v>
      </c>
      <c r="AF75" s="10" t="s">
        <v>58</v>
      </c>
      <c r="AG75" s="19"/>
      <c r="AH75" s="18">
        <f t="shared" si="20"/>
        <v>88.493532701141405</v>
      </c>
      <c r="AI75" s="19"/>
      <c r="AJ75" s="38">
        <v>137</v>
      </c>
      <c r="AK75" s="19"/>
      <c r="AL75" s="10">
        <v>100</v>
      </c>
      <c r="AM75" s="10">
        <v>99.999999999999986</v>
      </c>
      <c r="AN75" s="10">
        <v>99.999999999999986</v>
      </c>
      <c r="AO75" s="10">
        <v>100</v>
      </c>
      <c r="AP75" s="18">
        <f t="shared" si="27"/>
        <v>100</v>
      </c>
      <c r="AQ75" s="19"/>
      <c r="AR75" s="10">
        <v>100</v>
      </c>
      <c r="AS75" s="19"/>
      <c r="AT75" s="10">
        <v>100.00000000000001</v>
      </c>
      <c r="AU75" s="10">
        <v>99.999999999999986</v>
      </c>
      <c r="AV75" s="10">
        <v>99.999999999999986</v>
      </c>
      <c r="AW75" s="10">
        <v>100</v>
      </c>
      <c r="AX75" s="18">
        <f t="shared" si="24"/>
        <v>100.00000000000001</v>
      </c>
      <c r="AY75" s="19"/>
      <c r="AZ75" s="10">
        <v>100</v>
      </c>
      <c r="BA75" s="10">
        <v>99.999999999999986</v>
      </c>
      <c r="BB75" s="10">
        <v>99.999999999999986</v>
      </c>
      <c r="BC75" s="10">
        <v>100</v>
      </c>
      <c r="BD75" s="18">
        <f t="shared" si="25"/>
        <v>100</v>
      </c>
      <c r="BE75" s="19"/>
      <c r="BF75" s="60">
        <f t="shared" si="32"/>
        <v>94.895961717664932</v>
      </c>
    </row>
    <row r="76" spans="1:58" s="2" customFormat="1" ht="18" customHeight="1" x14ac:dyDescent="0.25">
      <c r="A76" s="14">
        <v>123</v>
      </c>
      <c r="B76" s="5">
        <v>6</v>
      </c>
      <c r="C76" s="3" t="s">
        <v>117</v>
      </c>
      <c r="D76" s="14">
        <v>1</v>
      </c>
      <c r="E76" s="37"/>
      <c r="F76" s="37"/>
      <c r="G76" s="12" t="s">
        <v>102</v>
      </c>
      <c r="H76" s="21" t="s">
        <v>111</v>
      </c>
      <c r="I76" s="11"/>
      <c r="J76" s="10">
        <v>99.999999999999915</v>
      </c>
      <c r="K76" s="10">
        <v>99.999999999999972</v>
      </c>
      <c r="L76" s="10">
        <v>99.999999999999972</v>
      </c>
      <c r="M76" s="10">
        <v>99.999999999999972</v>
      </c>
      <c r="N76" s="13">
        <f t="shared" si="33"/>
        <v>99.999999999999943</v>
      </c>
      <c r="O76" s="11"/>
      <c r="P76" s="10" t="s">
        <v>58</v>
      </c>
      <c r="Q76" s="10" t="s">
        <v>58</v>
      </c>
      <c r="R76" s="10" t="s">
        <v>58</v>
      </c>
      <c r="S76" s="10" t="s">
        <v>58</v>
      </c>
      <c r="T76" s="13" t="s">
        <v>58</v>
      </c>
      <c r="U76" s="17"/>
      <c r="V76" s="10">
        <v>99.999999999999957</v>
      </c>
      <c r="W76" s="10">
        <v>99.999999999999957</v>
      </c>
      <c r="X76" s="10">
        <v>99.999999999999957</v>
      </c>
      <c r="Y76" s="10">
        <v>99.999999999999957</v>
      </c>
      <c r="Z76" s="13">
        <f t="shared" si="26"/>
        <v>99.999999999999972</v>
      </c>
      <c r="AA76" s="19"/>
      <c r="AB76" s="10" t="s">
        <v>58</v>
      </c>
      <c r="AC76" s="10" t="s">
        <v>58</v>
      </c>
      <c r="AD76" s="10" t="s">
        <v>58</v>
      </c>
      <c r="AE76" s="10" t="s">
        <v>58</v>
      </c>
      <c r="AF76" s="10" t="s">
        <v>58</v>
      </c>
      <c r="AG76" s="19"/>
      <c r="AH76" s="18">
        <f t="shared" si="20"/>
        <v>99.999999999999972</v>
      </c>
      <c r="AI76" s="19"/>
      <c r="AJ76" s="38" t="s">
        <v>92</v>
      </c>
      <c r="AK76" s="19"/>
      <c r="AL76" s="10">
        <v>100</v>
      </c>
      <c r="AM76" s="10">
        <v>99.999999999999986</v>
      </c>
      <c r="AN76" s="10">
        <v>99.999999999999986</v>
      </c>
      <c r="AO76" s="10">
        <v>100</v>
      </c>
      <c r="AP76" s="18">
        <f t="shared" si="27"/>
        <v>100</v>
      </c>
      <c r="AQ76" s="19"/>
      <c r="AR76" s="10">
        <v>100</v>
      </c>
      <c r="AS76" s="19"/>
      <c r="AT76" s="10">
        <v>100.00000000000001</v>
      </c>
      <c r="AU76" s="10">
        <v>99.999999999999986</v>
      </c>
      <c r="AV76" s="10">
        <v>99.999999999999986</v>
      </c>
      <c r="AW76" s="10">
        <v>100</v>
      </c>
      <c r="AX76" s="18">
        <f t="shared" si="24"/>
        <v>100.00000000000001</v>
      </c>
      <c r="AY76" s="19"/>
      <c r="AZ76" s="10">
        <v>100</v>
      </c>
      <c r="BA76" s="10">
        <v>99.999999999999986</v>
      </c>
      <c r="BB76" s="10">
        <v>99.999999999999986</v>
      </c>
      <c r="BC76" s="10">
        <v>100</v>
      </c>
      <c r="BD76" s="18">
        <f t="shared" si="25"/>
        <v>100</v>
      </c>
      <c r="BE76" s="19"/>
      <c r="BF76" s="60">
        <f t="shared" si="32"/>
        <v>99.999999999999957</v>
      </c>
    </row>
    <row r="77" spans="1:58" s="2" customFormat="1" ht="18" customHeight="1" x14ac:dyDescent="0.25">
      <c r="A77" s="14">
        <v>124</v>
      </c>
      <c r="B77" s="5">
        <v>6</v>
      </c>
      <c r="C77" s="3" t="s">
        <v>118</v>
      </c>
      <c r="D77" s="14">
        <v>1</v>
      </c>
      <c r="E77" s="37"/>
      <c r="F77" s="37"/>
      <c r="G77" s="12" t="s">
        <v>102</v>
      </c>
      <c r="H77" s="21" t="s">
        <v>111</v>
      </c>
      <c r="I77" s="11"/>
      <c r="J77" s="10">
        <v>99.493177387914159</v>
      </c>
      <c r="K77" s="10">
        <v>99.382716049382694</v>
      </c>
      <c r="L77" s="10">
        <v>99.999999999999972</v>
      </c>
      <c r="M77" s="10">
        <v>99.999999999999972</v>
      </c>
      <c r="N77" s="13">
        <f t="shared" si="33"/>
        <v>99.532813515269595</v>
      </c>
      <c r="O77" s="11"/>
      <c r="P77" s="10" t="s">
        <v>58</v>
      </c>
      <c r="Q77" s="10" t="s">
        <v>58</v>
      </c>
      <c r="R77" s="10" t="s">
        <v>58</v>
      </c>
      <c r="S77" s="10" t="s">
        <v>58</v>
      </c>
      <c r="T77" s="13" t="s">
        <v>58</v>
      </c>
      <c r="U77" s="17"/>
      <c r="V77" s="10">
        <v>99.999999999999972</v>
      </c>
      <c r="W77" s="10">
        <v>99.999999999999972</v>
      </c>
      <c r="X77" s="10">
        <v>99.999999999999972</v>
      </c>
      <c r="Y77" s="10">
        <v>99.999999999999972</v>
      </c>
      <c r="Z77" s="13">
        <f t="shared" si="26"/>
        <v>99.999999999999986</v>
      </c>
      <c r="AA77" s="19"/>
      <c r="AB77" s="10" t="s">
        <v>58</v>
      </c>
      <c r="AC77" s="10" t="s">
        <v>58</v>
      </c>
      <c r="AD77" s="10" t="s">
        <v>58</v>
      </c>
      <c r="AE77" s="10" t="s">
        <v>58</v>
      </c>
      <c r="AF77" s="10" t="s">
        <v>58</v>
      </c>
      <c r="AG77" s="19"/>
      <c r="AH77" s="18">
        <f t="shared" si="20"/>
        <v>99.999999999999986</v>
      </c>
      <c r="AI77" s="19"/>
      <c r="AJ77" s="38">
        <v>128</v>
      </c>
      <c r="AK77" s="19"/>
      <c r="AL77" s="10">
        <v>100</v>
      </c>
      <c r="AM77" s="10">
        <v>99.999999999999986</v>
      </c>
      <c r="AN77" s="10">
        <v>99.999999999999986</v>
      </c>
      <c r="AO77" s="10">
        <v>100</v>
      </c>
      <c r="AP77" s="18">
        <f t="shared" si="27"/>
        <v>100</v>
      </c>
      <c r="AQ77" s="19"/>
      <c r="AR77" s="10">
        <v>100</v>
      </c>
      <c r="AS77" s="19"/>
      <c r="AT77" s="10">
        <v>100.00000000000001</v>
      </c>
      <c r="AU77" s="10">
        <v>99.999999999999986</v>
      </c>
      <c r="AV77" s="10">
        <v>99.999999999999986</v>
      </c>
      <c r="AW77" s="10">
        <v>100</v>
      </c>
      <c r="AX77" s="18">
        <f t="shared" si="24"/>
        <v>100.00000000000001</v>
      </c>
      <c r="AY77" s="19"/>
      <c r="AZ77" s="10">
        <v>100</v>
      </c>
      <c r="BA77" s="10">
        <v>99.999999999999986</v>
      </c>
      <c r="BB77" s="10">
        <v>99.999999999999986</v>
      </c>
      <c r="BC77" s="10">
        <v>100</v>
      </c>
      <c r="BD77" s="18">
        <f t="shared" si="25"/>
        <v>100</v>
      </c>
      <c r="BE77" s="19"/>
      <c r="BF77" s="60">
        <f t="shared" si="32"/>
        <v>99.719688109161751</v>
      </c>
    </row>
    <row r="78" spans="1:58" s="2" customFormat="1" ht="18" customHeight="1" x14ac:dyDescent="0.25">
      <c r="A78" s="14">
        <v>130</v>
      </c>
      <c r="B78" s="5">
        <v>7</v>
      </c>
      <c r="C78" s="3" t="s">
        <v>74</v>
      </c>
      <c r="D78" s="14">
        <v>1</v>
      </c>
      <c r="E78" s="37"/>
      <c r="F78" s="37"/>
      <c r="G78" s="12" t="s">
        <v>102</v>
      </c>
      <c r="H78" s="21" t="s">
        <v>114</v>
      </c>
      <c r="I78" s="11"/>
      <c r="J78" s="10">
        <v>99.260331682206612</v>
      </c>
      <c r="K78" s="10">
        <v>98.397435897435798</v>
      </c>
      <c r="L78" s="10">
        <v>99.999999999999886</v>
      </c>
      <c r="M78" s="10">
        <v>99.999999999999886</v>
      </c>
      <c r="N78" s="13">
        <f t="shared" si="33"/>
        <v>99.248008935508878</v>
      </c>
      <c r="O78" s="11"/>
      <c r="P78" s="10" t="s">
        <v>58</v>
      </c>
      <c r="Q78" s="10" t="s">
        <v>58</v>
      </c>
      <c r="R78" s="10" t="s">
        <v>58</v>
      </c>
      <c r="S78" s="10" t="s">
        <v>58</v>
      </c>
      <c r="T78" s="13" t="s">
        <v>58</v>
      </c>
      <c r="U78" s="17"/>
      <c r="V78" s="10">
        <v>92.460978835978793</v>
      </c>
      <c r="W78" s="10">
        <v>92.777777777777743</v>
      </c>
      <c r="X78" s="10">
        <v>96.666666666666643</v>
      </c>
      <c r="Y78" s="10">
        <v>98.3333333333333</v>
      </c>
      <c r="Z78" s="13">
        <f t="shared" si="26"/>
        <v>92.996560846560811</v>
      </c>
      <c r="AA78" s="19"/>
      <c r="AB78" s="10" t="s">
        <v>58</v>
      </c>
      <c r="AC78" s="10" t="s">
        <v>58</v>
      </c>
      <c r="AD78" s="10" t="s">
        <v>58</v>
      </c>
      <c r="AE78" s="10" t="s">
        <v>58</v>
      </c>
      <c r="AF78" s="10" t="s">
        <v>58</v>
      </c>
      <c r="AG78" s="19"/>
      <c r="AH78" s="18">
        <f t="shared" ref="AH78:AH82" si="34">Z78</f>
        <v>92.996560846560811</v>
      </c>
      <c r="AI78" s="19"/>
      <c r="AJ78" s="38">
        <v>129</v>
      </c>
      <c r="AK78" s="19"/>
      <c r="AL78" s="10">
        <v>100</v>
      </c>
      <c r="AM78" s="10">
        <v>99.999999999999986</v>
      </c>
      <c r="AN78" s="10">
        <v>99.999999999999986</v>
      </c>
      <c r="AO78" s="10">
        <v>100</v>
      </c>
      <c r="AP78" s="18">
        <f t="shared" si="27"/>
        <v>100</v>
      </c>
      <c r="AQ78" s="19"/>
      <c r="AR78" s="10">
        <v>100</v>
      </c>
      <c r="AS78" s="19"/>
      <c r="AT78" s="10">
        <v>100.00000000000001</v>
      </c>
      <c r="AU78" s="10">
        <v>99.999999999999986</v>
      </c>
      <c r="AV78" s="10">
        <v>99.999999999999986</v>
      </c>
      <c r="AW78" s="10">
        <v>100</v>
      </c>
      <c r="AX78" s="18">
        <f t="shared" si="24"/>
        <v>100.00000000000001</v>
      </c>
      <c r="AY78" s="19"/>
      <c r="AZ78" s="10">
        <v>100</v>
      </c>
      <c r="BA78" s="10">
        <v>99.999999999999986</v>
      </c>
      <c r="BB78" s="10">
        <v>99.999999999999986</v>
      </c>
      <c r="BC78" s="10">
        <v>100</v>
      </c>
      <c r="BD78" s="18">
        <f t="shared" si="25"/>
        <v>100</v>
      </c>
      <c r="BE78" s="19"/>
      <c r="BF78" s="60">
        <f t="shared" si="32"/>
        <v>98.148117530617498</v>
      </c>
    </row>
    <row r="79" spans="1:58" s="2" customFormat="1" ht="18" customHeight="1" x14ac:dyDescent="0.25">
      <c r="A79" s="14">
        <v>132</v>
      </c>
      <c r="B79" s="5">
        <v>7</v>
      </c>
      <c r="C79" s="3" t="s">
        <v>75</v>
      </c>
      <c r="D79" s="14">
        <v>1</v>
      </c>
      <c r="E79" s="37"/>
      <c r="F79" s="37"/>
      <c r="G79" s="12" t="s">
        <v>102</v>
      </c>
      <c r="H79" s="21" t="s">
        <v>110</v>
      </c>
      <c r="I79" s="11"/>
      <c r="J79" s="10">
        <v>100.00000000000004</v>
      </c>
      <c r="K79" s="10">
        <v>100.00000000000003</v>
      </c>
      <c r="L79" s="10">
        <v>100.00000000000003</v>
      </c>
      <c r="M79" s="10">
        <v>100.00000000000003</v>
      </c>
      <c r="N79" s="13">
        <f t="shared" si="33"/>
        <v>100.00000000000004</v>
      </c>
      <c r="O79" s="11"/>
      <c r="P79" s="10" t="s">
        <v>58</v>
      </c>
      <c r="Q79" s="10" t="s">
        <v>58</v>
      </c>
      <c r="R79" s="10" t="s">
        <v>58</v>
      </c>
      <c r="S79" s="10" t="s">
        <v>58</v>
      </c>
      <c r="T79" s="13" t="s">
        <v>58</v>
      </c>
      <c r="U79" s="17"/>
      <c r="V79" s="10">
        <v>99.999999999999972</v>
      </c>
      <c r="W79" s="10">
        <v>99.999999999999972</v>
      </c>
      <c r="X79" s="10">
        <v>99.999999999999972</v>
      </c>
      <c r="Y79" s="10">
        <v>99.999999999999972</v>
      </c>
      <c r="Z79" s="13">
        <f t="shared" si="26"/>
        <v>99.999999999999986</v>
      </c>
      <c r="AA79" s="19"/>
      <c r="AB79" s="10" t="s">
        <v>58</v>
      </c>
      <c r="AC79" s="10" t="s">
        <v>58</v>
      </c>
      <c r="AD79" s="10" t="s">
        <v>58</v>
      </c>
      <c r="AE79" s="10" t="s">
        <v>58</v>
      </c>
      <c r="AF79" s="10" t="s">
        <v>58</v>
      </c>
      <c r="AG79" s="19"/>
      <c r="AH79" s="18">
        <f t="shared" si="34"/>
        <v>99.999999999999986</v>
      </c>
      <c r="AI79" s="19"/>
      <c r="AJ79" s="38">
        <v>129</v>
      </c>
      <c r="AK79" s="19"/>
      <c r="AL79" s="10">
        <v>100</v>
      </c>
      <c r="AM79" s="10">
        <v>99.999999999999986</v>
      </c>
      <c r="AN79" s="10">
        <v>99.999999999999986</v>
      </c>
      <c r="AO79" s="10">
        <v>100</v>
      </c>
      <c r="AP79" s="18">
        <f t="shared" si="27"/>
        <v>100</v>
      </c>
      <c r="AQ79" s="19"/>
      <c r="AR79" s="10">
        <v>100</v>
      </c>
      <c r="AS79" s="19"/>
      <c r="AT79" s="10">
        <v>100.00000000000001</v>
      </c>
      <c r="AU79" s="10">
        <v>99.999999999999986</v>
      </c>
      <c r="AV79" s="10">
        <v>99.999999999999986</v>
      </c>
      <c r="AW79" s="10">
        <v>100</v>
      </c>
      <c r="AX79" s="18">
        <f t="shared" si="24"/>
        <v>100.00000000000001</v>
      </c>
      <c r="AY79" s="19"/>
      <c r="AZ79" s="10">
        <v>100</v>
      </c>
      <c r="BA79" s="10">
        <v>99.999999999999986</v>
      </c>
      <c r="BB79" s="10">
        <v>99.999999999999986</v>
      </c>
      <c r="BC79" s="10">
        <v>100</v>
      </c>
      <c r="BD79" s="18">
        <f t="shared" si="25"/>
        <v>100</v>
      </c>
      <c r="BE79" s="19"/>
      <c r="BF79" s="60">
        <f t="shared" si="32"/>
        <v>100.00000000000003</v>
      </c>
    </row>
    <row r="80" spans="1:58" s="2" customFormat="1" ht="18" customHeight="1" x14ac:dyDescent="0.25">
      <c r="A80" s="14">
        <v>133</v>
      </c>
      <c r="B80" s="5">
        <v>7</v>
      </c>
      <c r="C80" s="3" t="s">
        <v>76</v>
      </c>
      <c r="D80" s="14">
        <v>1</v>
      </c>
      <c r="E80" s="37"/>
      <c r="F80" s="37"/>
      <c r="G80" s="12" t="s">
        <v>102</v>
      </c>
      <c r="H80" s="21" t="s">
        <v>105</v>
      </c>
      <c r="I80" s="11"/>
      <c r="J80" s="10">
        <v>22.239627635847793</v>
      </c>
      <c r="K80" s="10">
        <v>22.115384615384606</v>
      </c>
      <c r="L80" s="10">
        <v>28.846153846153843</v>
      </c>
      <c r="M80" s="10">
        <v>36.538461538461526</v>
      </c>
      <c r="N80" s="13">
        <f t="shared" si="33"/>
        <v>23.272471339447463</v>
      </c>
      <c r="O80" s="11"/>
      <c r="P80" s="10" t="s">
        <v>58</v>
      </c>
      <c r="Q80" s="10" t="s">
        <v>58</v>
      </c>
      <c r="R80" s="10" t="s">
        <v>58</v>
      </c>
      <c r="S80" s="10" t="s">
        <v>58</v>
      </c>
      <c r="T80" s="13" t="s">
        <v>58</v>
      </c>
      <c r="U80" s="17"/>
      <c r="V80" s="10">
        <v>23.333333333333339</v>
      </c>
      <c r="W80" s="10">
        <v>23.333333333333339</v>
      </c>
      <c r="X80" s="10">
        <v>36.111111111111107</v>
      </c>
      <c r="Y80" s="10">
        <v>40</v>
      </c>
      <c r="Z80" s="13">
        <f t="shared" si="26"/>
        <v>24.805555555555564</v>
      </c>
      <c r="AA80" s="19"/>
      <c r="AB80" s="10" t="s">
        <v>58</v>
      </c>
      <c r="AC80" s="10" t="s">
        <v>58</v>
      </c>
      <c r="AD80" s="10" t="s">
        <v>58</v>
      </c>
      <c r="AE80" s="10" t="s">
        <v>58</v>
      </c>
      <c r="AF80" s="10" t="s">
        <v>58</v>
      </c>
      <c r="AG80" s="19"/>
      <c r="AH80" s="18">
        <f t="shared" si="34"/>
        <v>24.805555555555564</v>
      </c>
      <c r="AI80" s="19"/>
      <c r="AJ80" s="38">
        <v>129</v>
      </c>
      <c r="AK80" s="19"/>
      <c r="AL80" s="10">
        <v>0</v>
      </c>
      <c r="AM80" s="10">
        <v>0</v>
      </c>
      <c r="AN80" s="10">
        <v>0</v>
      </c>
      <c r="AO80" s="10">
        <v>0</v>
      </c>
      <c r="AP80" s="18">
        <f t="shared" si="27"/>
        <v>0</v>
      </c>
      <c r="AQ80" s="19"/>
      <c r="AR80" s="10">
        <v>100</v>
      </c>
      <c r="AS80" s="19"/>
      <c r="AT80" s="10">
        <v>0</v>
      </c>
      <c r="AU80" s="10">
        <v>0</v>
      </c>
      <c r="AV80" s="10">
        <v>0</v>
      </c>
      <c r="AW80" s="10">
        <v>0</v>
      </c>
      <c r="AX80" s="18">
        <f t="shared" si="24"/>
        <v>0</v>
      </c>
      <c r="AY80" s="19"/>
      <c r="AZ80" s="10">
        <v>0</v>
      </c>
      <c r="BA80" s="10">
        <v>0</v>
      </c>
      <c r="BB80" s="10">
        <v>0</v>
      </c>
      <c r="BC80" s="10">
        <v>0</v>
      </c>
      <c r="BD80" s="18">
        <f t="shared" si="25"/>
        <v>0</v>
      </c>
      <c r="BE80" s="19"/>
      <c r="BF80" s="60">
        <f t="shared" si="32"/>
        <v>23.924593914779592</v>
      </c>
    </row>
    <row r="81" spans="1:58" s="2" customFormat="1" ht="18" customHeight="1" x14ac:dyDescent="0.25">
      <c r="A81" s="14">
        <v>134</v>
      </c>
      <c r="B81" s="5">
        <v>7</v>
      </c>
      <c r="C81" s="3" t="s">
        <v>77</v>
      </c>
      <c r="D81" s="14">
        <v>1</v>
      </c>
      <c r="E81" s="37"/>
      <c r="F81" s="37"/>
      <c r="G81" s="12" t="s">
        <v>102</v>
      </c>
      <c r="H81" s="21" t="s">
        <v>109</v>
      </c>
      <c r="I81" s="11"/>
      <c r="J81" s="10">
        <v>100.00000000000004</v>
      </c>
      <c r="K81" s="10">
        <v>100.00000000000003</v>
      </c>
      <c r="L81" s="10">
        <v>100.00000000000003</v>
      </c>
      <c r="M81" s="10">
        <v>100.00000000000003</v>
      </c>
      <c r="N81" s="13">
        <f t="shared" si="33"/>
        <v>100.00000000000004</v>
      </c>
      <c r="O81" s="11"/>
      <c r="P81" s="10" t="s">
        <v>58</v>
      </c>
      <c r="Q81" s="10" t="s">
        <v>58</v>
      </c>
      <c r="R81" s="10" t="s">
        <v>58</v>
      </c>
      <c r="S81" s="10" t="s">
        <v>58</v>
      </c>
      <c r="T81" s="13" t="s">
        <v>58</v>
      </c>
      <c r="U81" s="17"/>
      <c r="V81" s="10">
        <v>99.999999999999972</v>
      </c>
      <c r="W81" s="10">
        <v>99.999999999999972</v>
      </c>
      <c r="X81" s="10">
        <v>99.999999999999972</v>
      </c>
      <c r="Y81" s="10">
        <v>99.999999999999972</v>
      </c>
      <c r="Z81" s="13">
        <f t="shared" si="26"/>
        <v>99.999999999999986</v>
      </c>
      <c r="AA81" s="19"/>
      <c r="AB81" s="10" t="s">
        <v>58</v>
      </c>
      <c r="AC81" s="10" t="s">
        <v>58</v>
      </c>
      <c r="AD81" s="10" t="s">
        <v>58</v>
      </c>
      <c r="AE81" s="10" t="s">
        <v>58</v>
      </c>
      <c r="AF81" s="10" t="s">
        <v>58</v>
      </c>
      <c r="AG81" s="19"/>
      <c r="AH81" s="18">
        <f t="shared" si="34"/>
        <v>99.999999999999986</v>
      </c>
      <c r="AI81" s="19"/>
      <c r="AJ81" s="38">
        <v>129</v>
      </c>
      <c r="AK81" s="19"/>
      <c r="AL81" s="10">
        <v>100</v>
      </c>
      <c r="AM81" s="10">
        <v>99.999999999999986</v>
      </c>
      <c r="AN81" s="10">
        <v>99.999999999999986</v>
      </c>
      <c r="AO81" s="10">
        <v>100</v>
      </c>
      <c r="AP81" s="18">
        <f t="shared" si="27"/>
        <v>100</v>
      </c>
      <c r="AQ81" s="19"/>
      <c r="AR81" s="10">
        <v>100</v>
      </c>
      <c r="AS81" s="19"/>
      <c r="AT81" s="10">
        <v>100.00000000000001</v>
      </c>
      <c r="AU81" s="10">
        <v>99.999999999999986</v>
      </c>
      <c r="AV81" s="10">
        <v>99.999999999999986</v>
      </c>
      <c r="AW81" s="10">
        <v>100</v>
      </c>
      <c r="AX81" s="18">
        <f t="shared" si="24"/>
        <v>100.00000000000001</v>
      </c>
      <c r="AY81" s="19"/>
      <c r="AZ81" s="10">
        <v>100</v>
      </c>
      <c r="BA81" s="10">
        <v>99.999999999999986</v>
      </c>
      <c r="BB81" s="10">
        <v>99.999999999999986</v>
      </c>
      <c r="BC81" s="10">
        <v>100</v>
      </c>
      <c r="BD81" s="18">
        <f t="shared" si="25"/>
        <v>100</v>
      </c>
      <c r="BE81" s="19"/>
      <c r="BF81" s="60">
        <f t="shared" si="32"/>
        <v>100.00000000000003</v>
      </c>
    </row>
    <row r="82" spans="1:58" s="2" customFormat="1" ht="18" customHeight="1" x14ac:dyDescent="0.25">
      <c r="A82" s="14">
        <v>136</v>
      </c>
      <c r="B82" s="5">
        <v>7</v>
      </c>
      <c r="C82" s="3" t="s">
        <v>78</v>
      </c>
      <c r="D82" s="14">
        <v>1</v>
      </c>
      <c r="E82" s="37"/>
      <c r="F82" s="37"/>
      <c r="G82" s="12" t="s">
        <v>102</v>
      </c>
      <c r="H82" s="21" t="s">
        <v>110</v>
      </c>
      <c r="I82" s="11"/>
      <c r="J82" s="10">
        <v>100.00000000000004</v>
      </c>
      <c r="K82" s="10">
        <v>100.00000000000003</v>
      </c>
      <c r="L82" s="10">
        <v>100.00000000000003</v>
      </c>
      <c r="M82" s="10">
        <v>100.00000000000003</v>
      </c>
      <c r="N82" s="13">
        <f t="shared" si="33"/>
        <v>100.00000000000004</v>
      </c>
      <c r="O82" s="11"/>
      <c r="P82" s="10" t="s">
        <v>58</v>
      </c>
      <c r="Q82" s="10" t="s">
        <v>58</v>
      </c>
      <c r="R82" s="10" t="s">
        <v>58</v>
      </c>
      <c r="S82" s="10" t="s">
        <v>58</v>
      </c>
      <c r="T82" s="13" t="s">
        <v>58</v>
      </c>
      <c r="U82" s="17"/>
      <c r="V82" s="10">
        <v>99.999999999999972</v>
      </c>
      <c r="W82" s="10">
        <v>99.999999999999972</v>
      </c>
      <c r="X82" s="10">
        <v>99.999999999999972</v>
      </c>
      <c r="Y82" s="10">
        <v>99.999999999999972</v>
      </c>
      <c r="Z82" s="13">
        <f t="shared" si="26"/>
        <v>99.999999999999986</v>
      </c>
      <c r="AA82" s="19"/>
      <c r="AB82" s="10" t="s">
        <v>58</v>
      </c>
      <c r="AC82" s="10" t="s">
        <v>58</v>
      </c>
      <c r="AD82" s="10" t="s">
        <v>58</v>
      </c>
      <c r="AE82" s="10" t="s">
        <v>58</v>
      </c>
      <c r="AF82" s="10" t="s">
        <v>58</v>
      </c>
      <c r="AG82" s="19"/>
      <c r="AH82" s="18">
        <f t="shared" si="34"/>
        <v>99.999999999999986</v>
      </c>
      <c r="AI82" s="19"/>
      <c r="AJ82" s="38">
        <v>129</v>
      </c>
      <c r="AK82" s="19"/>
      <c r="AL82" s="10">
        <v>100</v>
      </c>
      <c r="AM82" s="10">
        <v>99.999999999999986</v>
      </c>
      <c r="AN82" s="10">
        <v>99.999999999999986</v>
      </c>
      <c r="AO82" s="10">
        <v>100</v>
      </c>
      <c r="AP82" s="18">
        <f t="shared" si="27"/>
        <v>100</v>
      </c>
      <c r="AQ82" s="19"/>
      <c r="AR82" s="10">
        <v>100</v>
      </c>
      <c r="AS82" s="19"/>
      <c r="AT82" s="10">
        <v>100.00000000000001</v>
      </c>
      <c r="AU82" s="10">
        <v>99.999999999999986</v>
      </c>
      <c r="AV82" s="10">
        <v>99.999999999999986</v>
      </c>
      <c r="AW82" s="10">
        <v>100</v>
      </c>
      <c r="AX82" s="18">
        <f t="shared" si="24"/>
        <v>100.00000000000001</v>
      </c>
      <c r="AY82" s="19"/>
      <c r="AZ82" s="10">
        <v>100</v>
      </c>
      <c r="BA82" s="10">
        <v>99.999999999999986</v>
      </c>
      <c r="BB82" s="10">
        <v>99.999999999999986</v>
      </c>
      <c r="BC82" s="10">
        <v>100</v>
      </c>
      <c r="BD82" s="18">
        <f t="shared" si="25"/>
        <v>100</v>
      </c>
      <c r="BE82" s="19"/>
      <c r="BF82" s="60">
        <f t="shared" si="32"/>
        <v>100.00000000000003</v>
      </c>
    </row>
    <row r="83" spans="1:58" s="2" customFormat="1" ht="18" customHeight="1" x14ac:dyDescent="0.25">
      <c r="A83" s="14">
        <v>148</v>
      </c>
      <c r="B83" s="5">
        <v>10</v>
      </c>
      <c r="C83" s="3" t="s">
        <v>125</v>
      </c>
      <c r="D83" s="14">
        <v>1</v>
      </c>
      <c r="E83" s="37"/>
      <c r="F83" s="37"/>
      <c r="G83" s="12" t="s">
        <v>102</v>
      </c>
      <c r="H83" s="21" t="s">
        <v>114</v>
      </c>
      <c r="I83" s="11"/>
      <c r="J83" s="10">
        <v>83.086297760210812</v>
      </c>
      <c r="K83" s="10">
        <v>83.333333333333343</v>
      </c>
      <c r="L83" s="10">
        <v>83.333333333333343</v>
      </c>
      <c r="M83" s="10">
        <v>80.555555555555571</v>
      </c>
      <c r="N83" s="13">
        <f>(J83*0.8)+(K83*0.1)+(L83*0.05)+(M83*0.05)</f>
        <v>82.996815985946427</v>
      </c>
      <c r="O83" s="11"/>
      <c r="P83" s="10" t="s">
        <v>58</v>
      </c>
      <c r="Q83" s="10" t="s">
        <v>58</v>
      </c>
      <c r="R83" s="10" t="s">
        <v>58</v>
      </c>
      <c r="S83" s="10" t="s">
        <v>58</v>
      </c>
      <c r="T83" s="13" t="s">
        <v>58</v>
      </c>
      <c r="U83" s="17"/>
      <c r="V83" s="10">
        <v>91.900596248422332</v>
      </c>
      <c r="W83" s="10">
        <v>72.222222222222229</v>
      </c>
      <c r="X83" s="10">
        <v>83.333333333333343</v>
      </c>
      <c r="Y83" s="10">
        <v>83.333333333333343</v>
      </c>
      <c r="Z83" s="13">
        <f t="shared" si="26"/>
        <v>89.076032554293434</v>
      </c>
      <c r="AA83" s="19"/>
      <c r="AB83" s="10">
        <v>98.64864864864866</v>
      </c>
      <c r="AC83" s="10">
        <v>99.999999999999986</v>
      </c>
      <c r="AD83" s="10">
        <v>99.999999999999986</v>
      </c>
      <c r="AE83" s="10">
        <v>100</v>
      </c>
      <c r="AF83" s="13">
        <f t="shared" ref="AF83" si="35">(AB83*0.8)+(AC83*0.1)+(AD83*0.05)+(AE83*0.05)</f>
        <v>98.918918918918934</v>
      </c>
      <c r="AG83" s="19"/>
      <c r="AH83" s="18">
        <f>(Z83*0.25)+(AF83*0.75)</f>
        <v>96.458197327762548</v>
      </c>
      <c r="AI83" s="19"/>
      <c r="AJ83" s="38" t="s">
        <v>124</v>
      </c>
      <c r="AK83" s="19"/>
      <c r="AL83" s="10">
        <v>100</v>
      </c>
      <c r="AM83" s="10">
        <v>99.999999999999986</v>
      </c>
      <c r="AN83" s="10">
        <v>99.999999999999986</v>
      </c>
      <c r="AO83" s="10">
        <v>100</v>
      </c>
      <c r="AP83" s="18">
        <f t="shared" si="27"/>
        <v>100</v>
      </c>
      <c r="AQ83" s="19"/>
      <c r="AR83" s="10">
        <v>100</v>
      </c>
      <c r="AS83" s="19"/>
      <c r="AT83" s="10">
        <v>100.00000000000001</v>
      </c>
      <c r="AU83" s="10">
        <v>99.999999999999986</v>
      </c>
      <c r="AV83" s="10">
        <v>99.999999999999986</v>
      </c>
      <c r="AW83" s="10">
        <v>100</v>
      </c>
      <c r="AX83" s="18">
        <f t="shared" si="24"/>
        <v>100.00000000000001</v>
      </c>
      <c r="AY83" s="19"/>
      <c r="AZ83" s="10">
        <v>49.999999999999986</v>
      </c>
      <c r="BA83" s="10">
        <v>99.999999999999986</v>
      </c>
      <c r="BB83" s="10">
        <v>99.999999999999986</v>
      </c>
      <c r="BC83" s="10">
        <v>100</v>
      </c>
      <c r="BD83" s="18">
        <f t="shared" si="25"/>
        <v>59.999999999999993</v>
      </c>
      <c r="BE83" s="19"/>
      <c r="BF83" s="60">
        <f>(N83*0.6)+(Z83*0.05)+(AF83*0.15)+(AP83*0.05)+(AR83*0.05)+(AX83*0.05)+(BD83*0.05)</f>
        <v>87.089729057120365</v>
      </c>
    </row>
  </sheetData>
  <autoFilter ref="A9:BF83"/>
  <mergeCells count="19">
    <mergeCell ref="BF7:BF8"/>
    <mergeCell ref="AH7:AH8"/>
    <mergeCell ref="AJ7:AJ8"/>
    <mergeCell ref="AL7:AP7"/>
    <mergeCell ref="AR7:AR8"/>
    <mergeCell ref="AT7:AX7"/>
    <mergeCell ref="AZ7:BD7"/>
    <mergeCell ref="AB7:AF7"/>
    <mergeCell ref="A7:A8"/>
    <mergeCell ref="B7:B8"/>
    <mergeCell ref="C7:C8"/>
    <mergeCell ref="D7:D8"/>
    <mergeCell ref="E7:E8"/>
    <mergeCell ref="F7:F8"/>
    <mergeCell ref="G7:G8"/>
    <mergeCell ref="H7:H8"/>
    <mergeCell ref="J7:N7"/>
    <mergeCell ref="P7:T7"/>
    <mergeCell ref="V7:Z7"/>
  </mergeCells>
  <printOptions horizontalCentered="1"/>
  <pageMargins left="0.19685039370078741" right="0.19685039370078741" top="0.19685039370078741" bottom="0.19685039370078741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1aEvOT 2018_PI-SIPOT</vt:lpstr>
      <vt:lpstr>1aEvOT 2018_PI</vt:lpstr>
      <vt:lpstr>1aEvOT 2018_SIPOT</vt:lpstr>
      <vt:lpstr>'1aEvOT 2018_PI'!Títulos_a_imprimir</vt:lpstr>
      <vt:lpstr>'1aEvOT 2018_PI-SIPOT'!Títulos_a_imprimir</vt:lpstr>
      <vt:lpstr>'1aEvOT 2018_SIPOT'!Títulos_a_imprimir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José Cano</cp:lastModifiedBy>
  <cp:lastPrinted>2018-03-20T20:16:09Z</cp:lastPrinted>
  <dcterms:created xsi:type="dcterms:W3CDTF">2007-08-24T17:08:24Z</dcterms:created>
  <dcterms:modified xsi:type="dcterms:W3CDTF">2018-03-23T17:46:08Z</dcterms:modified>
</cp:coreProperties>
</file>