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dra.Mota\Desktop\0. SANDRA MOTA\1. SANDRA MOTA\11. Cuenta Pública\DOCUMENTOS CUENTA PUBLICA DEFINITIVOS 09062015\"/>
    </mc:Choice>
  </mc:AlternateContent>
  <bookViews>
    <workbookView xWindow="-855" yWindow="390" windowWidth="10830" windowHeight="10080" tabRatio="959" activeTab="10"/>
  </bookViews>
  <sheets>
    <sheet name="EF_01" sheetId="36" r:id="rId1"/>
    <sheet name="EF_02" sheetId="45" r:id="rId2"/>
    <sheet name="EF_03" sheetId="7" r:id="rId3"/>
    <sheet name="EF_04" sheetId="38" r:id="rId4"/>
    <sheet name="EF_08" sheetId="40" r:id="rId5"/>
    <sheet name="EF_09" sheetId="46" r:id="rId6"/>
    <sheet name="EF_10" sheetId="15" r:id="rId7"/>
    <sheet name="EF_11" sheetId="41" r:id="rId8"/>
    <sheet name="EF_12" sheetId="43" r:id="rId9"/>
    <sheet name="EP_01" sheetId="21" r:id="rId10"/>
    <sheet name="EP_02" sheetId="57" r:id="rId11"/>
    <sheet name="EP_03" sheetId="59" r:id="rId12"/>
    <sheet name="EP_04" sheetId="60" r:id="rId13"/>
    <sheet name="EP_05" sheetId="61" r:id="rId14"/>
    <sheet name="Hoja1" sheetId="62" r:id="rId15"/>
  </sheets>
  <definedNames>
    <definedName name="_xlnm.Print_Area" localSheetId="0">EF_01!$A$1:$AV$107</definedName>
    <definedName name="_xlnm.Print_Area" localSheetId="1">EF_02!$A$1:$AJ$106</definedName>
    <definedName name="_xlnm.Print_Area" localSheetId="2">EF_03!$A$1:$AW$101</definedName>
    <definedName name="_xlnm.Print_Area" localSheetId="3">EF_04!$A$1:$AP$101</definedName>
    <definedName name="_xlnm.Print_Area" localSheetId="4">EF_08!$A$1:$AR$99</definedName>
    <definedName name="_xlnm.Print_Area" localSheetId="5">EF_09!$A$1:$AR$107</definedName>
    <definedName name="_xlnm.Print_Area" localSheetId="6">EF_10!$A$1:$AL$64</definedName>
    <definedName name="_xlnm.Print_Area" localSheetId="7">EF_11!$A$1:$AJ$69</definedName>
    <definedName name="_xlnm.Print_Area" localSheetId="8">EF_12!$A$1:$Y$99</definedName>
    <definedName name="_xlnm.Print_Area" localSheetId="9">EP_01!$A$1:$X$56</definedName>
    <definedName name="_xlnm.Print_Area" localSheetId="10">EP_02!$A$1:$S$56</definedName>
    <definedName name="_xlnm.Print_Area" localSheetId="11">EP_03!$A$1:$W$115</definedName>
    <definedName name="_xlnm.Print_Area" localSheetId="12">EP_04!$A$1:$X$65</definedName>
    <definedName name="_xlnm.Print_Area" localSheetId="13">EP_05!$A$1:$X$73</definedName>
    <definedName name="_xlnm.Print_Titles" localSheetId="8">EF_12!$1:$17</definedName>
  </definedNames>
  <calcPr calcId="152511"/>
</workbook>
</file>

<file path=xl/calcChain.xml><?xml version="1.0" encoding="utf-8"?>
<calcChain xmlns="http://schemas.openxmlformats.org/spreadsheetml/2006/main">
  <c r="N13" i="62" l="1"/>
  <c r="I15" i="62" l="1"/>
  <c r="I17" i="62" s="1"/>
  <c r="E25" i="62"/>
  <c r="F19" i="62"/>
  <c r="F17" i="62"/>
  <c r="H13" i="62"/>
  <c r="K16" i="62"/>
  <c r="L16" i="62"/>
  <c r="AC89" i="45" l="1"/>
  <c r="AC88" i="45"/>
  <c r="AC85" i="45"/>
  <c r="AC84" i="45"/>
  <c r="AC83" i="45"/>
  <c r="AC82" i="45"/>
  <c r="AC81" i="45"/>
  <c r="AC78" i="45"/>
  <c r="AC77" i="45"/>
  <c r="AC76" i="45"/>
  <c r="AC66" i="45"/>
  <c r="AC65" i="45"/>
  <c r="AC64" i="45"/>
  <c r="AC63" i="45"/>
  <c r="AC62" i="45"/>
  <c r="AC61" i="45"/>
  <c r="AC56" i="45"/>
  <c r="AC55" i="45"/>
  <c r="AC54" i="45"/>
  <c r="AC53" i="45"/>
  <c r="AC52" i="45"/>
  <c r="AC51" i="45"/>
  <c r="AC50" i="45"/>
  <c r="AC49" i="45"/>
  <c r="AC39" i="45"/>
  <c r="AC38" i="45"/>
  <c r="AC37" i="45"/>
  <c r="AC36" i="45"/>
  <c r="AC35" i="45"/>
  <c r="AC34" i="45"/>
  <c r="AC33" i="45"/>
  <c r="AC32" i="45"/>
  <c r="AC31" i="45"/>
  <c r="AC26" i="45"/>
  <c r="AC25" i="45"/>
  <c r="AC24" i="45"/>
  <c r="AC23" i="45"/>
  <c r="AC22" i="45"/>
  <c r="AC21" i="45"/>
  <c r="AC20" i="45"/>
  <c r="AO29" i="46" l="1"/>
  <c r="AI83" i="38"/>
  <c r="AI80" i="38"/>
  <c r="AI79" i="38"/>
  <c r="AI78" i="38"/>
  <c r="AI77" i="38"/>
  <c r="AI76" i="38"/>
  <c r="AI75" i="38"/>
  <c r="AI65" i="38"/>
  <c r="AI64" i="38"/>
  <c r="AI63" i="38"/>
  <c r="AI60" i="38"/>
  <c r="AI59" i="38"/>
  <c r="AI58" i="38"/>
  <c r="AI57" i="38"/>
  <c r="AI56" i="38"/>
  <c r="AI55" i="38"/>
  <c r="AI54" i="38"/>
  <c r="AI53" i="38"/>
  <c r="AI52" i="38"/>
  <c r="AI49" i="38"/>
  <c r="AI48" i="38"/>
  <c r="AI47" i="38"/>
  <c r="AI38" i="38"/>
  <c r="AI37" i="38"/>
  <c r="AI36" i="38"/>
  <c r="AI35" i="38"/>
  <c r="AI34" i="38"/>
  <c r="AI31" i="38"/>
  <c r="AI26" i="38"/>
  <c r="AO20" i="38"/>
  <c r="AM21" i="38"/>
  <c r="AM20" i="38"/>
  <c r="AG33" i="15"/>
  <c r="AA50" i="57"/>
  <c r="AA49" i="57"/>
  <c r="AA48" i="57"/>
  <c r="AA47" i="57"/>
  <c r="AA46" i="57"/>
  <c r="AA45" i="57"/>
  <c r="AA43" i="57"/>
  <c r="AA42" i="57"/>
  <c r="AA41" i="57"/>
  <c r="AA40" i="57"/>
  <c r="AA39" i="57"/>
  <c r="AA38" i="57"/>
  <c r="AA37" i="57"/>
  <c r="AA36" i="57"/>
  <c r="AA35" i="57"/>
  <c r="AA34" i="57"/>
  <c r="AA33" i="57"/>
  <c r="AA31" i="57"/>
  <c r="AA30" i="57"/>
  <c r="AA29" i="57"/>
  <c r="AA28" i="57"/>
  <c r="AA27" i="57"/>
  <c r="AA26" i="57"/>
  <c r="AA25" i="57"/>
  <c r="AA24" i="57"/>
  <c r="AA23" i="57"/>
  <c r="AA22" i="57"/>
  <c r="AA21" i="57"/>
  <c r="AA19" i="57"/>
  <c r="Z50" i="57"/>
  <c r="Z49" i="57"/>
  <c r="Z48" i="57"/>
  <c r="Z47" i="57"/>
  <c r="Z46" i="57"/>
  <c r="Z45" i="57"/>
  <c r="Z44" i="57"/>
  <c r="Z43" i="57"/>
  <c r="Z42" i="57"/>
  <c r="Z41" i="57"/>
  <c r="Z40" i="57"/>
  <c r="Z39" i="57"/>
  <c r="Z38" i="57"/>
  <c r="Z37" i="57"/>
  <c r="Z36" i="57"/>
  <c r="Z35" i="57"/>
  <c r="Z34" i="57"/>
  <c r="Z33" i="57"/>
  <c r="Z32" i="57"/>
  <c r="Z31" i="57"/>
  <c r="Z30" i="57"/>
  <c r="Z29" i="57"/>
  <c r="Z28" i="57"/>
  <c r="Z27" i="57"/>
  <c r="Z26" i="57"/>
  <c r="Z25" i="57"/>
  <c r="Z24" i="57"/>
  <c r="Z23" i="57"/>
  <c r="Z22" i="57"/>
  <c r="Z21" i="57"/>
  <c r="Z20" i="57"/>
  <c r="Z19" i="57"/>
  <c r="Y50" i="57"/>
  <c r="Y49" i="57"/>
  <c r="Y48" i="57"/>
  <c r="Y47" i="57"/>
  <c r="Y46" i="57"/>
  <c r="Y45" i="57"/>
  <c r="Y44" i="57"/>
  <c r="Y43" i="57"/>
  <c r="Y42" i="57"/>
  <c r="Y41" i="57"/>
  <c r="Y40" i="57"/>
  <c r="Y39" i="57"/>
  <c r="Y38" i="57"/>
  <c r="Y37" i="57"/>
  <c r="Y36" i="57"/>
  <c r="Y35" i="57"/>
  <c r="Y34" i="57"/>
  <c r="Y33" i="57"/>
  <c r="Y32" i="57"/>
  <c r="Y31" i="57"/>
  <c r="Y30" i="57"/>
  <c r="Y29" i="57"/>
  <c r="Y28" i="57"/>
  <c r="Y27" i="57"/>
  <c r="Y26" i="57"/>
  <c r="Y25" i="57"/>
  <c r="Y24" i="57"/>
  <c r="Y23" i="57"/>
  <c r="Y22" i="57"/>
  <c r="Y21" i="57"/>
  <c r="Y20" i="57"/>
  <c r="Y19" i="57"/>
  <c r="X50" i="57"/>
  <c r="X49" i="57"/>
  <c r="X48" i="57"/>
  <c r="X47" i="57"/>
  <c r="X46" i="57"/>
  <c r="X45" i="57"/>
  <c r="X43" i="57"/>
  <c r="X42" i="57"/>
  <c r="X41" i="57"/>
  <c r="X40" i="57"/>
  <c r="X39" i="57"/>
  <c r="X38" i="57"/>
  <c r="X37" i="57"/>
  <c r="X36" i="57"/>
  <c r="X35" i="57"/>
  <c r="X34" i="57"/>
  <c r="X33" i="57"/>
  <c r="X31" i="57"/>
  <c r="X30" i="57"/>
  <c r="X29" i="57"/>
  <c r="X28" i="57"/>
  <c r="X27" i="57"/>
  <c r="X26" i="57"/>
  <c r="X25" i="57"/>
  <c r="X24" i="57"/>
  <c r="X23" i="57"/>
  <c r="X22" i="57"/>
  <c r="X21" i="57"/>
  <c r="X19" i="57"/>
  <c r="W50" i="57"/>
  <c r="W49" i="57"/>
  <c r="W48" i="57"/>
  <c r="W47" i="57"/>
  <c r="W46" i="57"/>
  <c r="W45" i="57"/>
  <c r="W44" i="57"/>
  <c r="W43" i="57"/>
  <c r="W42" i="57"/>
  <c r="W41" i="57"/>
  <c r="W40" i="57"/>
  <c r="W39" i="57"/>
  <c r="W38" i="57"/>
  <c r="W37" i="57"/>
  <c r="W36" i="57"/>
  <c r="W35" i="57"/>
  <c r="W34" i="57"/>
  <c r="W33" i="57"/>
  <c r="W32" i="57"/>
  <c r="W31" i="57"/>
  <c r="W30" i="57"/>
  <c r="W29" i="57"/>
  <c r="W28" i="57"/>
  <c r="W27" i="57"/>
  <c r="W26" i="57"/>
  <c r="W25" i="57"/>
  <c r="W24" i="57"/>
  <c r="W23" i="57"/>
  <c r="W22" i="57"/>
  <c r="W21" i="57"/>
  <c r="W20" i="57"/>
  <c r="W19" i="57"/>
  <c r="V50" i="57"/>
  <c r="V49" i="57"/>
  <c r="V48" i="57"/>
  <c r="V47" i="57"/>
  <c r="V46" i="57"/>
  <c r="V45" i="57"/>
  <c r="V44" i="57"/>
  <c r="V43" i="57"/>
  <c r="V42" i="57"/>
  <c r="V41" i="57"/>
  <c r="V40" i="57"/>
  <c r="V39" i="57"/>
  <c r="V38" i="57"/>
  <c r="V37" i="57"/>
  <c r="V36" i="57"/>
  <c r="V35" i="57"/>
  <c r="V34" i="57"/>
  <c r="V33" i="57"/>
  <c r="V32" i="57"/>
  <c r="V31" i="57"/>
  <c r="V30" i="57"/>
  <c r="V29" i="57"/>
  <c r="V28" i="57"/>
  <c r="V27" i="57"/>
  <c r="V26" i="57"/>
  <c r="V25" i="57"/>
  <c r="V24" i="57"/>
  <c r="V23" i="57"/>
  <c r="V22" i="57"/>
  <c r="V21" i="57"/>
  <c r="V20" i="57"/>
  <c r="V19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39" i="57"/>
  <c r="U38" i="57"/>
  <c r="U37" i="57"/>
  <c r="U36" i="57"/>
  <c r="U35" i="57"/>
  <c r="U34" i="57"/>
  <c r="U33" i="57"/>
  <c r="U32" i="57"/>
  <c r="U31" i="57"/>
  <c r="U30" i="57"/>
  <c r="U29" i="57"/>
  <c r="U28" i="57"/>
  <c r="U27" i="57"/>
  <c r="U26" i="57"/>
  <c r="U25" i="57"/>
  <c r="U24" i="57"/>
  <c r="U23" i="57"/>
  <c r="U22" i="57"/>
  <c r="U21" i="57"/>
  <c r="U20" i="57"/>
  <c r="U19" i="57"/>
  <c r="AG50" i="21"/>
  <c r="AG48" i="21"/>
  <c r="AG47" i="21"/>
  <c r="AG44" i="21"/>
  <c r="AG43" i="21"/>
  <c r="AG42" i="21"/>
  <c r="AG41" i="21"/>
  <c r="AG40" i="21"/>
  <c r="AG39" i="21"/>
  <c r="AG38" i="21"/>
  <c r="AG37" i="21"/>
  <c r="AG36" i="21"/>
  <c r="AG35" i="21"/>
  <c r="AG34" i="21"/>
  <c r="AG32" i="21"/>
  <c r="AG31" i="21"/>
  <c r="AG30" i="21"/>
  <c r="AG29" i="21"/>
  <c r="AG28" i="21"/>
  <c r="AG27" i="21"/>
  <c r="AG26" i="21"/>
  <c r="AG25" i="21"/>
  <c r="AG24" i="21"/>
  <c r="AG23" i="21"/>
  <c r="AG22" i="21"/>
  <c r="AG21" i="21"/>
  <c r="AG19" i="21"/>
  <c r="AG45" i="21"/>
  <c r="AF50" i="21"/>
  <c r="AF48" i="21"/>
  <c r="AF47" i="21"/>
  <c r="AF46" i="21"/>
  <c r="AF45" i="21"/>
  <c r="AF44" i="21"/>
  <c r="AF43" i="21"/>
  <c r="AF42" i="21"/>
  <c r="AF41" i="21"/>
  <c r="AF40" i="21"/>
  <c r="AF39" i="21"/>
  <c r="AF38" i="21"/>
  <c r="AF37" i="21"/>
  <c r="AF36" i="21"/>
  <c r="AF35" i="21"/>
  <c r="AF34" i="21"/>
  <c r="AF33" i="21"/>
  <c r="AF32" i="21"/>
  <c r="AF31" i="21"/>
  <c r="AF30" i="21"/>
  <c r="AF29" i="21"/>
  <c r="AF28" i="21"/>
  <c r="AF27" i="21"/>
  <c r="AF26" i="21"/>
  <c r="AF25" i="21"/>
  <c r="AF24" i="21"/>
  <c r="AF23" i="21"/>
  <c r="AF22" i="21"/>
  <c r="AF21" i="21"/>
  <c r="AF20" i="21"/>
  <c r="AF19" i="21"/>
  <c r="AE50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4" i="21"/>
  <c r="AE23" i="21"/>
  <c r="AE22" i="21"/>
  <c r="AE21" i="21"/>
  <c r="AE20" i="21"/>
  <c r="AE19" i="21"/>
  <c r="AD50" i="21"/>
  <c r="AD48" i="21"/>
  <c r="AD47" i="21"/>
  <c r="AD45" i="21"/>
  <c r="AD44" i="21"/>
  <c r="AD43" i="21"/>
  <c r="AD42" i="21"/>
  <c r="AD41" i="21"/>
  <c r="AD40" i="21"/>
  <c r="AD39" i="21"/>
  <c r="AD38" i="21"/>
  <c r="AD37" i="21"/>
  <c r="AD36" i="21"/>
  <c r="AD35" i="21"/>
  <c r="AD34" i="21"/>
  <c r="AD32" i="21"/>
  <c r="AD31" i="21"/>
  <c r="AD30" i="21"/>
  <c r="AD29" i="21"/>
  <c r="AD28" i="21"/>
  <c r="AD27" i="21"/>
  <c r="AD26" i="21"/>
  <c r="AD25" i="21"/>
  <c r="AD24" i="21"/>
  <c r="AD23" i="21"/>
  <c r="AD22" i="21"/>
  <c r="AD21" i="21"/>
  <c r="AD19" i="21"/>
  <c r="AC50" i="21"/>
  <c r="AC48" i="21"/>
  <c r="AC47" i="21"/>
  <c r="AC46" i="21"/>
  <c r="AC45" i="21"/>
  <c r="AC44" i="21"/>
  <c r="AC43" i="21"/>
  <c r="AC42" i="21"/>
  <c r="AC41" i="21"/>
  <c r="AC40" i="21"/>
  <c r="AC39" i="21"/>
  <c r="AC38" i="21"/>
  <c r="AC37" i="21"/>
  <c r="AC36" i="21"/>
  <c r="AC35" i="21"/>
  <c r="AC33" i="21"/>
  <c r="AC32" i="21"/>
  <c r="AC31" i="21"/>
  <c r="AC30" i="21"/>
  <c r="AC29" i="21"/>
  <c r="AC28" i="21"/>
  <c r="AC27" i="21"/>
  <c r="AC26" i="21"/>
  <c r="AC25" i="21"/>
  <c r="AC24" i="21"/>
  <c r="AC23" i="21"/>
  <c r="AC22" i="21"/>
  <c r="AC21" i="21"/>
  <c r="AC34" i="21"/>
  <c r="AC20" i="21"/>
  <c r="AC19" i="21"/>
  <c r="AB50" i="21"/>
  <c r="AB48" i="21"/>
  <c r="AB47" i="21"/>
  <c r="AB46" i="21"/>
  <c r="AB45" i="21"/>
  <c r="AB44" i="21"/>
  <c r="AB43" i="21"/>
  <c r="AB42" i="21"/>
  <c r="AB41" i="21"/>
  <c r="AB40" i="21"/>
  <c r="AB39" i="21"/>
  <c r="AB38" i="21"/>
  <c r="AB37" i="21"/>
  <c r="AB36" i="21"/>
  <c r="AB35" i="21"/>
  <c r="AB34" i="21"/>
  <c r="AB33" i="21"/>
  <c r="AB32" i="21"/>
  <c r="AB31" i="21"/>
  <c r="AB30" i="21"/>
  <c r="AB29" i="21"/>
  <c r="AB28" i="21"/>
  <c r="AB27" i="21"/>
  <c r="AB26" i="21"/>
  <c r="AB25" i="21"/>
  <c r="AB24" i="21"/>
  <c r="AB23" i="21"/>
  <c r="AB22" i="21"/>
  <c r="AB21" i="21"/>
  <c r="AB20" i="21"/>
  <c r="AB19" i="21"/>
  <c r="AA23" i="21"/>
  <c r="AA22" i="21"/>
  <c r="AA21" i="21"/>
  <c r="AA20" i="21"/>
  <c r="AA19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31" i="21"/>
  <c r="AA30" i="21"/>
  <c r="AA29" i="21"/>
  <c r="AA28" i="21"/>
  <c r="AA27" i="21"/>
  <c r="AA26" i="21"/>
  <c r="AA25" i="21"/>
  <c r="AA24" i="21"/>
  <c r="AF51" i="57"/>
  <c r="AF50" i="57"/>
  <c r="AF49" i="57"/>
  <c r="AF48" i="57"/>
  <c r="AF47" i="57"/>
  <c r="AF46" i="57"/>
  <c r="AF45" i="57"/>
  <c r="AF44" i="57"/>
  <c r="AF43" i="57"/>
  <c r="AF42" i="57"/>
  <c r="AF41" i="57"/>
  <c r="AF40" i="57"/>
  <c r="AF39" i="57"/>
  <c r="AF38" i="57"/>
  <c r="AF37" i="57"/>
  <c r="AF36" i="57"/>
  <c r="AF35" i="57"/>
  <c r="AF34" i="57"/>
  <c r="AF33" i="57"/>
  <c r="AF32" i="57"/>
  <c r="AF31" i="57"/>
  <c r="AF30" i="57"/>
  <c r="AF29" i="57"/>
  <c r="AF28" i="57"/>
  <c r="AF27" i="57"/>
  <c r="AF26" i="57"/>
  <c r="AF25" i="57"/>
  <c r="AF24" i="57"/>
  <c r="AF23" i="57"/>
  <c r="AF22" i="57"/>
  <c r="AF21" i="57"/>
  <c r="AF20" i="57"/>
  <c r="AF19" i="57"/>
  <c r="AL51" i="21"/>
  <c r="AL50" i="21"/>
  <c r="AL49" i="21"/>
  <c r="AL48" i="21"/>
  <c r="AL47" i="21"/>
  <c r="AL46" i="21"/>
  <c r="AL45" i="21"/>
  <c r="AL44" i="21"/>
  <c r="AL43" i="21"/>
  <c r="AL42" i="21"/>
  <c r="AL41" i="21"/>
  <c r="AL40" i="21"/>
  <c r="AL39" i="21"/>
  <c r="AL38" i="21"/>
  <c r="AL37" i="21"/>
  <c r="AL36" i="21"/>
  <c r="AL35" i="21"/>
  <c r="AL34" i="21"/>
  <c r="AL33" i="21"/>
  <c r="AL32" i="21"/>
  <c r="AL31" i="21"/>
  <c r="AL30" i="21"/>
  <c r="AL29" i="21"/>
  <c r="AL28" i="21"/>
  <c r="AL27" i="21"/>
  <c r="AL26" i="21"/>
  <c r="AL25" i="21"/>
  <c r="AL24" i="21"/>
  <c r="AL23" i="21"/>
  <c r="AL22" i="21"/>
  <c r="AL21" i="21"/>
  <c r="AL20" i="21"/>
  <c r="AL19" i="21"/>
  <c r="AE51" i="57" l="1"/>
  <c r="AE50" i="57"/>
  <c r="AE49" i="57"/>
  <c r="AE48" i="57"/>
  <c r="AE47" i="57"/>
  <c r="AE46" i="57"/>
  <c r="AE45" i="57"/>
  <c r="AE44" i="57"/>
  <c r="AE43" i="57"/>
  <c r="AE42" i="57"/>
  <c r="AE41" i="57"/>
  <c r="AE40" i="57"/>
  <c r="AE39" i="57"/>
  <c r="AE38" i="57"/>
  <c r="AE37" i="57"/>
  <c r="AE36" i="57"/>
  <c r="AE35" i="57"/>
  <c r="AE34" i="57"/>
  <c r="AE33" i="57"/>
  <c r="AE32" i="57"/>
  <c r="AE31" i="57"/>
  <c r="AE30" i="57"/>
  <c r="AE29" i="57"/>
  <c r="AE28" i="57"/>
  <c r="AE27" i="57"/>
  <c r="AE26" i="57"/>
  <c r="AE25" i="57"/>
  <c r="AE24" i="57"/>
  <c r="AE23" i="57"/>
  <c r="AE22" i="57"/>
  <c r="AE21" i="57"/>
  <c r="AE20" i="57"/>
  <c r="AE19" i="57"/>
  <c r="AK51" i="21"/>
  <c r="AK50" i="21"/>
  <c r="AK49" i="21"/>
  <c r="AK48" i="21"/>
  <c r="AK47" i="21"/>
  <c r="AK46" i="21"/>
  <c r="AK45" i="21"/>
  <c r="AK44" i="21"/>
  <c r="AK43" i="21"/>
  <c r="AK42" i="21"/>
  <c r="AK41" i="21"/>
  <c r="AK40" i="21"/>
  <c r="AK39" i="21"/>
  <c r="AK38" i="21"/>
  <c r="AK37" i="21"/>
  <c r="AK36" i="21"/>
  <c r="AK35" i="21"/>
  <c r="AK34" i="21"/>
  <c r="AK33" i="21"/>
  <c r="AK32" i="21"/>
  <c r="AK31" i="21"/>
  <c r="AK30" i="21"/>
  <c r="AK29" i="21"/>
  <c r="AK28" i="21"/>
  <c r="AK27" i="21"/>
  <c r="AK26" i="21"/>
  <c r="AK25" i="21"/>
  <c r="AK24" i="21"/>
  <c r="AK23" i="21"/>
  <c r="AK22" i="21"/>
  <c r="AK21" i="21"/>
  <c r="AK20" i="21"/>
  <c r="AK19" i="21"/>
  <c r="AI24" i="41" l="1"/>
  <c r="AG24" i="41"/>
  <c r="AI35" i="15"/>
  <c r="AO94" i="46" l="1"/>
  <c r="AC51" i="57" l="1"/>
  <c r="AB51" i="57"/>
  <c r="AC50" i="57"/>
  <c r="AB50" i="57"/>
  <c r="AC49" i="57"/>
  <c r="AB49" i="57"/>
  <c r="AC48" i="57"/>
  <c r="AB48" i="57"/>
  <c r="AC47" i="57"/>
  <c r="AB47" i="57"/>
  <c r="AC46" i="57"/>
  <c r="AB46" i="57"/>
  <c r="AC45" i="57"/>
  <c r="AB45" i="57"/>
  <c r="AC44" i="57"/>
  <c r="AB44" i="57"/>
  <c r="AC43" i="57"/>
  <c r="AB43" i="57"/>
  <c r="AC42" i="57"/>
  <c r="AB42" i="57"/>
  <c r="AC41" i="57"/>
  <c r="AB41" i="57"/>
  <c r="AC40" i="57"/>
  <c r="AB40" i="57"/>
  <c r="AC39" i="57"/>
  <c r="AB39" i="57"/>
  <c r="AC38" i="57"/>
  <c r="AB38" i="57"/>
  <c r="AC37" i="57"/>
  <c r="AB37" i="57"/>
  <c r="AC36" i="57"/>
  <c r="AB36" i="57"/>
  <c r="AC35" i="57"/>
  <c r="AB35" i="57"/>
  <c r="AC34" i="57"/>
  <c r="AB34" i="57"/>
  <c r="AC33" i="57"/>
  <c r="AB33" i="57"/>
  <c r="AC32" i="57"/>
  <c r="AB32" i="57"/>
  <c r="AC31" i="57"/>
  <c r="AB31" i="57"/>
  <c r="AC30" i="57"/>
  <c r="AB30" i="57"/>
  <c r="AC29" i="57"/>
  <c r="AB29" i="57"/>
  <c r="AC28" i="57"/>
  <c r="AB28" i="57"/>
  <c r="AC27" i="57"/>
  <c r="AB27" i="57"/>
  <c r="AC26" i="57"/>
  <c r="AB26" i="57"/>
  <c r="AC25" i="57"/>
  <c r="AB25" i="57"/>
  <c r="AC24" i="57"/>
  <c r="AB24" i="57"/>
  <c r="AC23" i="57"/>
  <c r="AB23" i="57"/>
  <c r="AC22" i="57"/>
  <c r="AB22" i="57"/>
  <c r="AC21" i="57"/>
  <c r="AB21" i="57"/>
  <c r="AC20" i="57"/>
  <c r="AB20" i="57"/>
  <c r="AC19" i="57"/>
  <c r="AB19" i="57"/>
  <c r="AI51" i="21"/>
  <c r="AH51" i="21"/>
  <c r="AI50" i="21"/>
  <c r="AH50" i="21"/>
  <c r="AI49" i="21"/>
  <c r="AH49" i="21"/>
  <c r="AI48" i="21"/>
  <c r="AH48" i="21"/>
  <c r="AI47" i="21"/>
  <c r="AH47" i="21"/>
  <c r="AI46" i="21"/>
  <c r="AH46" i="21"/>
  <c r="AI45" i="21"/>
  <c r="AH45" i="21"/>
  <c r="AI44" i="21"/>
  <c r="AH44" i="21"/>
  <c r="AI43" i="21"/>
  <c r="AH43" i="21"/>
  <c r="AI42" i="21"/>
  <c r="AH42" i="21"/>
  <c r="AI41" i="21"/>
  <c r="AH41" i="21"/>
  <c r="AI40" i="21"/>
  <c r="AH40" i="21"/>
  <c r="AI39" i="21"/>
  <c r="AH39" i="21"/>
  <c r="AI38" i="21"/>
  <c r="AH38" i="21"/>
  <c r="AI37" i="21"/>
  <c r="AH37" i="21"/>
  <c r="AI36" i="21"/>
  <c r="AH36" i="21"/>
  <c r="AI35" i="21"/>
  <c r="AH35" i="21"/>
  <c r="AI34" i="21"/>
  <c r="AH34" i="21"/>
  <c r="AI33" i="21"/>
  <c r="AH33" i="21"/>
  <c r="AI32" i="21"/>
  <c r="AH32" i="21"/>
  <c r="AI31" i="21"/>
  <c r="AH31" i="21"/>
  <c r="AI30" i="21"/>
  <c r="AH30" i="21"/>
  <c r="AI29" i="21"/>
  <c r="AH29" i="21"/>
  <c r="AI28" i="21"/>
  <c r="AH28" i="21"/>
  <c r="AI27" i="21"/>
  <c r="AH27" i="21"/>
  <c r="AI26" i="21"/>
  <c r="AH26" i="21"/>
  <c r="AI25" i="21"/>
  <c r="AH25" i="21"/>
  <c r="AI24" i="21"/>
  <c r="AH24" i="21"/>
  <c r="AI23" i="21"/>
  <c r="AH23" i="21"/>
  <c r="AI22" i="21"/>
  <c r="AH22" i="21"/>
  <c r="AI21" i="21"/>
  <c r="AH21" i="21"/>
  <c r="AI20" i="21"/>
  <c r="AH20" i="21"/>
  <c r="AI19" i="21"/>
  <c r="AH19" i="21"/>
  <c r="V56" i="61"/>
  <c r="U56" i="61"/>
  <c r="S56" i="61"/>
  <c r="R56" i="61"/>
  <c r="V49" i="61"/>
  <c r="U49" i="61"/>
  <c r="S49" i="61"/>
  <c r="R49" i="61"/>
  <c r="S44" i="61"/>
  <c r="R44" i="61"/>
  <c r="U44" i="61"/>
  <c r="V44" i="61"/>
  <c r="V38" i="61"/>
  <c r="U38" i="61"/>
  <c r="S38" i="61"/>
  <c r="R38" i="61"/>
  <c r="V27" i="61"/>
  <c r="U27" i="61"/>
  <c r="S27" i="61"/>
  <c r="R27" i="61"/>
  <c r="V22" i="61"/>
  <c r="U22" i="61"/>
  <c r="S22" i="61"/>
  <c r="R22" i="61"/>
  <c r="V53" i="60"/>
  <c r="U53" i="60"/>
  <c r="S53" i="60"/>
  <c r="R53" i="60"/>
  <c r="V41" i="60"/>
  <c r="U41" i="60"/>
  <c r="S41" i="60"/>
  <c r="R41" i="60"/>
  <c r="V31" i="60"/>
  <c r="U31" i="60"/>
  <c r="S31" i="60"/>
  <c r="R31" i="60"/>
  <c r="T58" i="60"/>
  <c r="T57" i="60"/>
  <c r="T56" i="60"/>
  <c r="T55" i="60"/>
  <c r="T51" i="60"/>
  <c r="T50" i="60"/>
  <c r="T49" i="60"/>
  <c r="T48" i="60"/>
  <c r="T47" i="60"/>
  <c r="T46" i="60"/>
  <c r="T45" i="60"/>
  <c r="T44" i="60"/>
  <c r="T43" i="60"/>
  <c r="T39" i="60"/>
  <c r="T38" i="60"/>
  <c r="T37" i="60"/>
  <c r="T36" i="60"/>
  <c r="T35" i="60"/>
  <c r="T34" i="60"/>
  <c r="T33" i="60"/>
  <c r="T29" i="60"/>
  <c r="T28" i="60"/>
  <c r="T27" i="60"/>
  <c r="T26" i="60"/>
  <c r="T25" i="60"/>
  <c r="T24" i="60"/>
  <c r="T23" i="60"/>
  <c r="T22" i="60"/>
  <c r="S20" i="60"/>
  <c r="R20" i="60"/>
  <c r="U99" i="59"/>
  <c r="T99" i="59"/>
  <c r="R99" i="59"/>
  <c r="Q99" i="59"/>
  <c r="U93" i="59"/>
  <c r="T93" i="59"/>
  <c r="R93" i="59"/>
  <c r="Q93" i="59"/>
  <c r="U83" i="59"/>
  <c r="T83" i="59"/>
  <c r="R83" i="59"/>
  <c r="Q83" i="59"/>
  <c r="U77" i="59"/>
  <c r="T77" i="59"/>
  <c r="R77" i="59"/>
  <c r="Q77" i="59"/>
  <c r="U65" i="59"/>
  <c r="T65" i="59"/>
  <c r="R65" i="59"/>
  <c r="Q65" i="59"/>
  <c r="U53" i="59"/>
  <c r="T53" i="59"/>
  <c r="R53" i="59"/>
  <c r="Q53" i="59"/>
  <c r="U41" i="59"/>
  <c r="T41" i="59"/>
  <c r="R41" i="59"/>
  <c r="Q41" i="59"/>
  <c r="U29" i="59"/>
  <c r="T29" i="59"/>
  <c r="R29" i="59"/>
  <c r="Q29" i="59"/>
  <c r="U19" i="59"/>
  <c r="T19" i="59"/>
  <c r="S21" i="59"/>
  <c r="R19" i="59"/>
  <c r="Q19" i="59"/>
  <c r="S107" i="59"/>
  <c r="V107" i="59" s="1"/>
  <c r="S106" i="59"/>
  <c r="S105" i="59"/>
  <c r="V105" i="59" s="1"/>
  <c r="S104" i="59"/>
  <c r="S103" i="59"/>
  <c r="S102" i="59"/>
  <c r="S101" i="59"/>
  <c r="V101" i="59" s="1"/>
  <c r="S97" i="59"/>
  <c r="S96" i="59"/>
  <c r="S95" i="59"/>
  <c r="S91" i="59"/>
  <c r="S90" i="59"/>
  <c r="S89" i="59"/>
  <c r="S88" i="59"/>
  <c r="S87" i="59"/>
  <c r="S86" i="59"/>
  <c r="S85" i="59"/>
  <c r="S81" i="59"/>
  <c r="S80" i="59"/>
  <c r="S79" i="59"/>
  <c r="S75" i="59"/>
  <c r="V75" i="59" s="1"/>
  <c r="S74" i="59"/>
  <c r="S73" i="59"/>
  <c r="V73" i="59" s="1"/>
  <c r="S72" i="59"/>
  <c r="S71" i="59"/>
  <c r="S70" i="59"/>
  <c r="V70" i="59" s="1"/>
  <c r="S69" i="59"/>
  <c r="V69" i="59" s="1"/>
  <c r="S68" i="59"/>
  <c r="S67" i="59"/>
  <c r="V67" i="59" s="1"/>
  <c r="S63" i="59"/>
  <c r="S62" i="59"/>
  <c r="S61" i="59"/>
  <c r="S60" i="59"/>
  <c r="S59" i="59"/>
  <c r="S58" i="59"/>
  <c r="V58" i="59" s="1"/>
  <c r="S57" i="59"/>
  <c r="S56" i="59"/>
  <c r="V56" i="59" s="1"/>
  <c r="S55" i="59"/>
  <c r="S51" i="59"/>
  <c r="V51" i="59" s="1"/>
  <c r="S50" i="59"/>
  <c r="V50" i="59" s="1"/>
  <c r="S49" i="59"/>
  <c r="S48" i="59"/>
  <c r="S47" i="59"/>
  <c r="V47" i="59" s="1"/>
  <c r="S46" i="59"/>
  <c r="S45" i="59"/>
  <c r="S44" i="59"/>
  <c r="S43" i="59"/>
  <c r="S39" i="59"/>
  <c r="S38" i="59"/>
  <c r="S37" i="59"/>
  <c r="V37" i="59" s="1"/>
  <c r="S36" i="59"/>
  <c r="V36" i="59" s="1"/>
  <c r="S35" i="59"/>
  <c r="S34" i="59"/>
  <c r="S33" i="59"/>
  <c r="V33" i="59" s="1"/>
  <c r="S32" i="59"/>
  <c r="V32" i="59" s="1"/>
  <c r="S31" i="59"/>
  <c r="V31" i="59" s="1"/>
  <c r="S27" i="59"/>
  <c r="S26" i="59"/>
  <c r="S25" i="59"/>
  <c r="S24" i="59"/>
  <c r="V24" i="59" s="1"/>
  <c r="S23" i="59"/>
  <c r="S22" i="59"/>
  <c r="P51" i="57"/>
  <c r="Y51" i="57" s="1"/>
  <c r="N51" i="57"/>
  <c r="W51" i="57" s="1"/>
  <c r="M51" i="57"/>
  <c r="V51" i="57" s="1"/>
  <c r="R60" i="60" l="1"/>
  <c r="W28" i="60"/>
  <c r="W50" i="60"/>
  <c r="W27" i="60"/>
  <c r="W34" i="60"/>
  <c r="W45" i="60"/>
  <c r="W49" i="60"/>
  <c r="W22" i="60"/>
  <c r="W26" i="60"/>
  <c r="W33" i="60"/>
  <c r="W37" i="60"/>
  <c r="W44" i="60"/>
  <c r="W48" i="60"/>
  <c r="W55" i="60"/>
  <c r="W36" i="60"/>
  <c r="W43" i="60"/>
  <c r="W47" i="60"/>
  <c r="W51" i="60"/>
  <c r="W58" i="60"/>
  <c r="W35" i="60"/>
  <c r="W24" i="60"/>
  <c r="W39" i="60"/>
  <c r="W23" i="60"/>
  <c r="W38" i="60"/>
  <c r="V55" i="59"/>
  <c r="V22" i="59"/>
  <c r="V26" i="59"/>
  <c r="V46" i="59"/>
  <c r="V104" i="59"/>
  <c r="V39" i="59"/>
  <c r="V61" i="59"/>
  <c r="V71" i="59"/>
  <c r="V85" i="59"/>
  <c r="V103" i="59"/>
  <c r="V79" i="59"/>
  <c r="V57" i="59"/>
  <c r="V74" i="59"/>
  <c r="V97" i="59"/>
  <c r="S29" i="59"/>
  <c r="V29" i="59" s="1"/>
  <c r="S53" i="59"/>
  <c r="V25" i="59"/>
  <c r="V90" i="59"/>
  <c r="V20" i="61"/>
  <c r="U20" i="61"/>
  <c r="S20" i="61"/>
  <c r="T49" i="61"/>
  <c r="R20" i="61"/>
  <c r="T22" i="61"/>
  <c r="S60" i="60"/>
  <c r="T41" i="60"/>
  <c r="W29" i="60"/>
  <c r="W25" i="60"/>
  <c r="T53" i="60"/>
  <c r="W57" i="60"/>
  <c r="W56" i="60"/>
  <c r="W46" i="60"/>
  <c r="T31" i="60"/>
  <c r="V102" i="59"/>
  <c r="V106" i="59"/>
  <c r="V96" i="59"/>
  <c r="V89" i="59"/>
  <c r="V86" i="59"/>
  <c r="V80" i="59"/>
  <c r="V68" i="59"/>
  <c r="V72" i="59"/>
  <c r="V60" i="59"/>
  <c r="V62" i="59"/>
  <c r="S41" i="59"/>
  <c r="V43" i="59"/>
  <c r="V48" i="59"/>
  <c r="V44" i="59"/>
  <c r="V35" i="59"/>
  <c r="V23" i="59"/>
  <c r="V27" i="59"/>
  <c r="S99" i="59"/>
  <c r="V95" i="59"/>
  <c r="S93" i="59"/>
  <c r="V88" i="59"/>
  <c r="V87" i="59"/>
  <c r="V91" i="59"/>
  <c r="S83" i="59"/>
  <c r="S77" i="59"/>
  <c r="V81" i="59"/>
  <c r="S65" i="59"/>
  <c r="V59" i="59"/>
  <c r="V63" i="59"/>
  <c r="V45" i="59"/>
  <c r="V49" i="59"/>
  <c r="V34" i="59"/>
  <c r="V38" i="59"/>
  <c r="S19" i="59"/>
  <c r="V21" i="59"/>
  <c r="O51" i="57"/>
  <c r="X51" i="57" s="1"/>
  <c r="T20" i="60"/>
  <c r="AO40" i="46"/>
  <c r="AQ40" i="46"/>
  <c r="T44" i="61"/>
  <c r="T64" i="61"/>
  <c r="W64" i="61" s="1"/>
  <c r="T62" i="61"/>
  <c r="W62" i="61" s="1"/>
  <c r="T60" i="61"/>
  <c r="W60" i="61" s="1"/>
  <c r="T58" i="61"/>
  <c r="W58" i="61" s="1"/>
  <c r="T54" i="61"/>
  <c r="T53" i="61"/>
  <c r="T52" i="61"/>
  <c r="T51" i="61"/>
  <c r="T47" i="61"/>
  <c r="T46" i="61"/>
  <c r="T42" i="61"/>
  <c r="T41" i="61"/>
  <c r="T40" i="61"/>
  <c r="T38" i="61"/>
  <c r="T36" i="61"/>
  <c r="T35" i="61"/>
  <c r="T34" i="61"/>
  <c r="T33" i="61"/>
  <c r="T32" i="61"/>
  <c r="T31" i="61"/>
  <c r="T30" i="61"/>
  <c r="T29" i="61"/>
  <c r="T27" i="61"/>
  <c r="T25" i="61"/>
  <c r="T24" i="61"/>
  <c r="R68" i="61" l="1"/>
  <c r="V68" i="61"/>
  <c r="U68" i="61"/>
  <c r="T60" i="60"/>
  <c r="W41" i="60"/>
  <c r="V53" i="59"/>
  <c r="V19" i="59"/>
  <c r="S68" i="61"/>
  <c r="T68" i="61" s="1"/>
  <c r="T20" i="61"/>
  <c r="W54" i="61"/>
  <c r="W49" i="61"/>
  <c r="W53" i="61"/>
  <c r="W52" i="61"/>
  <c r="W51" i="61"/>
  <c r="W44" i="61"/>
  <c r="W47" i="61"/>
  <c r="W46" i="61"/>
  <c r="W40" i="61"/>
  <c r="W38" i="61"/>
  <c r="W42" i="61"/>
  <c r="W41" i="61"/>
  <c r="W27" i="61"/>
  <c r="W31" i="61"/>
  <c r="W29" i="61"/>
  <c r="W33" i="61"/>
  <c r="W36" i="61"/>
  <c r="W35" i="61"/>
  <c r="W32" i="61"/>
  <c r="W30" i="61"/>
  <c r="W34" i="61"/>
  <c r="W22" i="61"/>
  <c r="W25" i="61"/>
  <c r="W20" i="61"/>
  <c r="W24" i="61"/>
  <c r="W53" i="60"/>
  <c r="W31" i="60"/>
  <c r="V41" i="59"/>
  <c r="V99" i="59"/>
  <c r="V93" i="59"/>
  <c r="V83" i="59"/>
  <c r="V77" i="59"/>
  <c r="V65" i="59"/>
  <c r="T56" i="61"/>
  <c r="A12" i="61"/>
  <c r="A11" i="61"/>
  <c r="W68" i="61" l="1"/>
  <c r="W56" i="61"/>
  <c r="V20" i="60"/>
  <c r="U20" i="60"/>
  <c r="O44" i="57"/>
  <c r="X44" i="57" s="1"/>
  <c r="O32" i="57"/>
  <c r="X32" i="57" s="1"/>
  <c r="O20" i="57"/>
  <c r="Q51" i="57"/>
  <c r="Z51" i="57" s="1"/>
  <c r="T20" i="21"/>
  <c r="AD20" i="21" s="1"/>
  <c r="AG46" i="15"/>
  <c r="AJ41" i="15"/>
  <c r="AI41" i="15"/>
  <c r="AH41" i="15"/>
  <c r="AJ33" i="15"/>
  <c r="AJ28" i="15"/>
  <c r="AI28" i="15"/>
  <c r="AH28" i="15"/>
  <c r="AG28" i="15"/>
  <c r="AQ48" i="46"/>
  <c r="AQ47" i="46"/>
  <c r="AQ46" i="46"/>
  <c r="AQ45" i="46"/>
  <c r="AQ44" i="46"/>
  <c r="AQ43" i="46"/>
  <c r="AQ42" i="46"/>
  <c r="AQ41" i="46"/>
  <c r="AQ39" i="46"/>
  <c r="AQ38" i="46"/>
  <c r="AQ37" i="46"/>
  <c r="AQ36" i="46"/>
  <c r="AQ35" i="46"/>
  <c r="AQ34" i="46"/>
  <c r="AO45" i="46"/>
  <c r="AO44" i="46"/>
  <c r="AO43" i="46"/>
  <c r="AO42" i="46"/>
  <c r="AO46" i="46"/>
  <c r="AO47" i="46"/>
  <c r="AO48" i="46"/>
  <c r="AO41" i="46"/>
  <c r="AQ26" i="46"/>
  <c r="X20" i="57" l="1"/>
  <c r="R20" i="57"/>
  <c r="AA20" i="57" s="1"/>
  <c r="R44" i="57"/>
  <c r="AA44" i="57" s="1"/>
  <c r="R32" i="57"/>
  <c r="AA32" i="57" s="1"/>
  <c r="V60" i="60"/>
  <c r="U60" i="60"/>
  <c r="W20" i="60"/>
  <c r="R51" i="57"/>
  <c r="AA51" i="57" s="1"/>
  <c r="AQ32" i="46"/>
  <c r="AK28" i="15"/>
  <c r="AH35" i="15"/>
  <c r="V49" i="21"/>
  <c r="AF49" i="21" s="1"/>
  <c r="U49" i="21"/>
  <c r="AE49" i="21" s="1"/>
  <c r="S49" i="21"/>
  <c r="AC49" i="21" s="1"/>
  <c r="R49" i="21"/>
  <c r="AB49" i="21" s="1"/>
  <c r="W46" i="21"/>
  <c r="AG46" i="21" s="1"/>
  <c r="W33" i="21"/>
  <c r="AG33" i="21" s="1"/>
  <c r="W20" i="21"/>
  <c r="AG20" i="21" s="1"/>
  <c r="T33" i="21"/>
  <c r="AD33" i="21" s="1"/>
  <c r="T46" i="21"/>
  <c r="AD46" i="21" s="1"/>
  <c r="AO95" i="46"/>
  <c r="W51" i="21" l="1"/>
  <c r="AG51" i="21" s="1"/>
  <c r="AH33" i="15"/>
  <c r="W60" i="60"/>
  <c r="W49" i="21"/>
  <c r="AG49" i="21" s="1"/>
  <c r="T49" i="21"/>
  <c r="AD49" i="21" s="1"/>
  <c r="A12" i="60"/>
  <c r="A11" i="60"/>
  <c r="A10" i="59"/>
  <c r="A9" i="59"/>
  <c r="A12" i="57"/>
  <c r="A11" i="57"/>
  <c r="A12" i="21"/>
  <c r="A11" i="21"/>
  <c r="A10" i="43"/>
  <c r="A9" i="43"/>
  <c r="A12" i="41"/>
  <c r="A11" i="41"/>
  <c r="A11" i="15"/>
  <c r="A10" i="15"/>
  <c r="A10" i="46"/>
  <c r="A9" i="46"/>
  <c r="A10" i="40"/>
  <c r="A9" i="40"/>
  <c r="A10" i="38"/>
  <c r="A9" i="38"/>
  <c r="A10" i="7"/>
  <c r="A9" i="7"/>
  <c r="A10" i="45"/>
  <c r="A9" i="45"/>
  <c r="AO39" i="46"/>
  <c r="AO38" i="46"/>
  <c r="AO37" i="46"/>
  <c r="AO36" i="46"/>
  <c r="AO35" i="46"/>
  <c r="AO34" i="46"/>
  <c r="AO26" i="46"/>
  <c r="T109" i="59"/>
  <c r="U109" i="59"/>
  <c r="R109" i="59"/>
  <c r="Q109" i="59"/>
  <c r="S109" i="59" l="1"/>
  <c r="AO32" i="46"/>
  <c r="V109" i="59" l="1"/>
  <c r="AQ84" i="46"/>
  <c r="AO84" i="46"/>
  <c r="AO74" i="46"/>
  <c r="AO62" i="46"/>
  <c r="AQ62" i="46"/>
  <c r="AQ56" i="46"/>
  <c r="AO56" i="46"/>
  <c r="AQ82" i="46" l="1"/>
  <c r="AO82" i="46"/>
  <c r="AO72" i="46"/>
  <c r="AQ68" i="46"/>
  <c r="AO68" i="46"/>
  <c r="AO91" i="46" l="1"/>
  <c r="X37" i="36"/>
  <c r="AU37" i="36" l="1"/>
  <c r="AK22" i="15" l="1"/>
  <c r="W24" i="43" l="1"/>
  <c r="T21" i="43"/>
  <c r="X24" i="43" l="1"/>
  <c r="AV81" i="7"/>
  <c r="AV73" i="7"/>
  <c r="AV66" i="7"/>
  <c r="AV61" i="7"/>
  <c r="AV50" i="7"/>
  <c r="AV45" i="7"/>
  <c r="AV32" i="7"/>
  <c r="AV28" i="7"/>
  <c r="AV18" i="7"/>
  <c r="AO30" i="46" l="1"/>
  <c r="AS95" i="46"/>
  <c r="AV85" i="7"/>
  <c r="AV40" i="7"/>
  <c r="AO18" i="46" l="1"/>
  <c r="AV88" i="7"/>
  <c r="AI47" i="15" l="1"/>
  <c r="AO51" i="46"/>
  <c r="W30" i="43"/>
  <c r="AI44" i="41"/>
  <c r="AG44" i="41"/>
  <c r="AI39" i="41"/>
  <c r="AG39" i="41"/>
  <c r="AI29" i="41"/>
  <c r="AG29" i="41"/>
  <c r="AK82" i="38"/>
  <c r="AK62" i="38"/>
  <c r="AG35" i="41" l="1"/>
  <c r="AO93" i="46"/>
  <c r="AS94" i="46" s="1"/>
  <c r="AI50" i="41"/>
  <c r="AG50" i="41"/>
  <c r="AI35" i="41"/>
  <c r="AK29" i="38"/>
  <c r="AI20" i="41" l="1"/>
  <c r="AG20" i="41"/>
  <c r="AQ29" i="46"/>
  <c r="AI54" i="41" l="1"/>
  <c r="AG54" i="41"/>
  <c r="AU83" i="36" l="1"/>
  <c r="AQ74" i="46" l="1"/>
  <c r="AQ72" i="46" l="1"/>
  <c r="AQ91" i="46" l="1"/>
  <c r="AG24" i="15"/>
  <c r="AG39" i="15" l="1"/>
  <c r="AG89" i="45"/>
  <c r="AI89" i="45" s="1"/>
  <c r="AG88" i="45"/>
  <c r="AI88" i="45" s="1"/>
  <c r="AE87" i="45"/>
  <c r="AC87" i="45"/>
  <c r="AE80" i="45"/>
  <c r="AE75" i="45"/>
  <c r="AE68" i="45"/>
  <c r="AE58" i="45"/>
  <c r="AE41" i="45"/>
  <c r="AE28" i="45"/>
  <c r="AO81" i="40" l="1"/>
  <c r="AQ81" i="40"/>
  <c r="AO80" i="40"/>
  <c r="AQ80" i="40"/>
  <c r="AE91" i="45"/>
  <c r="AC58" i="45"/>
  <c r="AE70" i="45"/>
  <c r="AG85" i="45"/>
  <c r="AG84" i="45"/>
  <c r="AI84" i="45" s="1"/>
  <c r="AG83" i="45"/>
  <c r="AI83" i="45" s="1"/>
  <c r="AG82" i="45"/>
  <c r="AI82" i="45" s="1"/>
  <c r="AG81" i="45"/>
  <c r="AI81" i="45" s="1"/>
  <c r="AG78" i="45"/>
  <c r="AI78" i="45" s="1"/>
  <c r="AG77" i="45"/>
  <c r="AI77" i="45" s="1"/>
  <c r="AG76" i="45"/>
  <c r="AI76" i="45" s="1"/>
  <c r="AG61" i="45"/>
  <c r="AI61" i="45" s="1"/>
  <c r="AG65" i="45"/>
  <c r="AI65" i="45" s="1"/>
  <c r="AG64" i="45"/>
  <c r="AI64" i="45" s="1"/>
  <c r="AG63" i="45"/>
  <c r="AI63" i="45" s="1"/>
  <c r="AG62" i="45"/>
  <c r="AI62" i="45" s="1"/>
  <c r="AG66" i="45"/>
  <c r="AI66" i="45" s="1"/>
  <c r="AG36" i="45"/>
  <c r="AI36" i="45" s="1"/>
  <c r="AG33" i="45"/>
  <c r="AI33" i="45" s="1"/>
  <c r="AG37" i="45"/>
  <c r="AI37" i="45" s="1"/>
  <c r="AG35" i="45"/>
  <c r="AI35" i="45" s="1"/>
  <c r="AG39" i="45"/>
  <c r="AI39" i="45" s="1"/>
  <c r="AG32" i="45"/>
  <c r="AI32" i="45" s="1"/>
  <c r="AG34" i="45"/>
  <c r="AI34" i="45" s="1"/>
  <c r="AG38" i="45"/>
  <c r="AI38" i="45" s="1"/>
  <c r="AG49" i="45"/>
  <c r="AI49" i="45" s="1"/>
  <c r="AG53" i="45"/>
  <c r="AI53" i="45" s="1"/>
  <c r="AG52" i="45"/>
  <c r="AI52" i="45" s="1"/>
  <c r="AG51" i="45"/>
  <c r="AI51" i="45" s="1"/>
  <c r="AG55" i="45"/>
  <c r="AI55" i="45" s="1"/>
  <c r="AG56" i="45"/>
  <c r="AI56" i="45" s="1"/>
  <c r="AG50" i="45"/>
  <c r="AI50" i="45" s="1"/>
  <c r="AG54" i="45"/>
  <c r="AI54" i="45" s="1"/>
  <c r="AG22" i="45"/>
  <c r="AI22" i="45" s="1"/>
  <c r="AG26" i="45"/>
  <c r="AI26" i="45" s="1"/>
  <c r="AG21" i="45"/>
  <c r="AI21" i="45" s="1"/>
  <c r="AG25" i="45"/>
  <c r="AI25" i="45" s="1"/>
  <c r="AG24" i="45"/>
  <c r="AG23" i="45"/>
  <c r="AI23" i="45" s="1"/>
  <c r="AK89" i="45"/>
  <c r="AK88" i="45"/>
  <c r="AC80" i="45"/>
  <c r="AG87" i="45"/>
  <c r="AC68" i="45"/>
  <c r="AC75" i="45"/>
  <c r="AC28" i="45"/>
  <c r="AC41" i="45"/>
  <c r="AE43" i="45"/>
  <c r="AG31" i="45"/>
  <c r="AI31" i="45" s="1"/>
  <c r="AG20" i="45"/>
  <c r="AI20" i="45" s="1"/>
  <c r="AI85" i="45" l="1"/>
  <c r="AK24" i="45"/>
  <c r="AI24" i="45"/>
  <c r="AK53" i="45"/>
  <c r="AK64" i="45"/>
  <c r="AK66" i="45"/>
  <c r="AK65" i="45"/>
  <c r="AK26" i="45"/>
  <c r="AK33" i="45"/>
  <c r="AK35" i="45"/>
  <c r="AK50" i="45"/>
  <c r="AK34" i="45"/>
  <c r="AK37" i="45"/>
  <c r="AK82" i="45"/>
  <c r="AO20" i="40"/>
  <c r="AQ20" i="40"/>
  <c r="AK55" i="45"/>
  <c r="AK36" i="45"/>
  <c r="AG43" i="15"/>
  <c r="AK63" i="45"/>
  <c r="AK85" i="45"/>
  <c r="AK78" i="45"/>
  <c r="AG44" i="15"/>
  <c r="AK83" i="45"/>
  <c r="AJ49" i="15"/>
  <c r="AJ50" i="15"/>
  <c r="AK54" i="45"/>
  <c r="AK51" i="45"/>
  <c r="AK52" i="45"/>
  <c r="AK62" i="45"/>
  <c r="AK61" i="45"/>
  <c r="AG68" i="45"/>
  <c r="AK77" i="45"/>
  <c r="AK84" i="45"/>
  <c r="AK81" i="45"/>
  <c r="AO23" i="40"/>
  <c r="AQ23" i="40"/>
  <c r="AO48" i="40"/>
  <c r="AQ48" i="40"/>
  <c r="AO36" i="40"/>
  <c r="AQ36" i="40"/>
  <c r="AO57" i="40"/>
  <c r="AQ57" i="40"/>
  <c r="AO56" i="40"/>
  <c r="AQ56" i="40"/>
  <c r="AO30" i="40"/>
  <c r="AQ30" i="40"/>
  <c r="AO50" i="40"/>
  <c r="AQ50" i="40"/>
  <c r="AO47" i="40"/>
  <c r="AQ47" i="40"/>
  <c r="AO61" i="40"/>
  <c r="AQ61" i="40"/>
  <c r="AO60" i="40"/>
  <c r="AQ60" i="40"/>
  <c r="AO76" i="40"/>
  <c r="AQ76" i="40"/>
  <c r="AO51" i="40"/>
  <c r="AQ51" i="40"/>
  <c r="AO38" i="40"/>
  <c r="AQ38" i="40"/>
  <c r="AO59" i="40"/>
  <c r="AQ59" i="40"/>
  <c r="AO69" i="40"/>
  <c r="AQ69" i="40"/>
  <c r="AO26" i="40"/>
  <c r="AQ26" i="40"/>
  <c r="AO49" i="40"/>
  <c r="AQ49" i="40"/>
  <c r="AO58" i="40"/>
  <c r="AQ58" i="40"/>
  <c r="AG80" i="45"/>
  <c r="AK76" i="45"/>
  <c r="AG58" i="45"/>
  <c r="AK56" i="45"/>
  <c r="AQ52" i="40"/>
  <c r="AO52" i="40"/>
  <c r="AK49" i="45"/>
  <c r="AQ22" i="40"/>
  <c r="AO22" i="40"/>
  <c r="AO77" i="40"/>
  <c r="AQ77" i="40"/>
  <c r="AO75" i="40"/>
  <c r="AQ75" i="40"/>
  <c r="AQ74" i="40"/>
  <c r="AO74" i="40"/>
  <c r="AQ73" i="40"/>
  <c r="AO73" i="40"/>
  <c r="AQ70" i="40"/>
  <c r="AO70" i="40"/>
  <c r="AQ68" i="40"/>
  <c r="AO68" i="40"/>
  <c r="AO46" i="40"/>
  <c r="AQ46" i="40"/>
  <c r="AQ45" i="40"/>
  <c r="AO45" i="40"/>
  <c r="AO37" i="40"/>
  <c r="AQ37" i="40"/>
  <c r="AO35" i="40"/>
  <c r="AQ35" i="40"/>
  <c r="AQ34" i="40"/>
  <c r="AO34" i="40"/>
  <c r="AQ33" i="40"/>
  <c r="AO33" i="40"/>
  <c r="AQ32" i="40"/>
  <c r="AO32" i="40"/>
  <c r="AQ31" i="40"/>
  <c r="AO31" i="40"/>
  <c r="AO25" i="40"/>
  <c r="AQ25" i="40"/>
  <c r="AQ24" i="40"/>
  <c r="AO24" i="40"/>
  <c r="AQ21" i="40"/>
  <c r="AO21" i="40"/>
  <c r="AK21" i="45"/>
  <c r="AK39" i="45"/>
  <c r="AK32" i="45"/>
  <c r="AK38" i="45"/>
  <c r="AK25" i="45"/>
  <c r="AK22" i="45"/>
  <c r="AK23" i="45"/>
  <c r="AG75" i="45"/>
  <c r="AC91" i="45"/>
  <c r="AC70" i="45"/>
  <c r="AC43" i="45"/>
  <c r="AI87" i="45"/>
  <c r="AK31" i="45"/>
  <c r="AK20" i="45"/>
  <c r="AG41" i="45"/>
  <c r="AE93" i="45"/>
  <c r="AG28" i="45"/>
  <c r="AI68" i="45" l="1"/>
  <c r="AJ46" i="15"/>
  <c r="AI58" i="45"/>
  <c r="AG41" i="15"/>
  <c r="AG70" i="45"/>
  <c r="AO84" i="40"/>
  <c r="AI80" i="45"/>
  <c r="AQ84" i="40"/>
  <c r="AI75" i="45"/>
  <c r="AG91" i="45"/>
  <c r="AC93" i="45"/>
  <c r="AI41" i="45"/>
  <c r="AI28" i="45"/>
  <c r="AG43" i="45"/>
  <c r="AK41" i="15" l="1"/>
  <c r="AG52" i="15"/>
  <c r="AI70" i="45"/>
  <c r="AG93" i="45"/>
  <c r="AI91" i="45"/>
  <c r="AI43" i="45"/>
  <c r="AI93" i="45" l="1"/>
  <c r="AJ24" i="15"/>
  <c r="AI24" i="15"/>
  <c r="AH24" i="15"/>
  <c r="V67" i="43"/>
  <c r="U67" i="43"/>
  <c r="T67" i="43"/>
  <c r="W86" i="43"/>
  <c r="W84" i="43"/>
  <c r="W82" i="43"/>
  <c r="W80" i="43"/>
  <c r="W78" i="43"/>
  <c r="W76" i="43"/>
  <c r="W74" i="43"/>
  <c r="W72" i="43"/>
  <c r="W70" i="43"/>
  <c r="W36" i="43"/>
  <c r="W34" i="43"/>
  <c r="W32" i="43"/>
  <c r="W28" i="43"/>
  <c r="W26" i="43"/>
  <c r="V21" i="43"/>
  <c r="U21" i="43"/>
  <c r="AK24" i="15" l="1"/>
  <c r="AJ39" i="15"/>
  <c r="AH39" i="15"/>
  <c r="X74" i="43"/>
  <c r="X26" i="43"/>
  <c r="X72" i="43"/>
  <c r="X34" i="43"/>
  <c r="X32" i="43"/>
  <c r="X80" i="43"/>
  <c r="X30" i="43"/>
  <c r="X70" i="43"/>
  <c r="X78" i="43"/>
  <c r="X86" i="43"/>
  <c r="X82" i="43"/>
  <c r="X28" i="43"/>
  <c r="X36" i="43"/>
  <c r="X76" i="43"/>
  <c r="X84" i="43"/>
  <c r="T18" i="43"/>
  <c r="V18" i="43"/>
  <c r="U18" i="43"/>
  <c r="W67" i="43"/>
  <c r="W21" i="43"/>
  <c r="Z21" i="43" s="1"/>
  <c r="X91" i="36"/>
  <c r="AU71" i="36"/>
  <c r="AU63" i="36"/>
  <c r="AU55" i="36"/>
  <c r="Z20" i="43" l="1"/>
  <c r="AJ52" i="15"/>
  <c r="X93" i="36"/>
  <c r="Z66" i="43"/>
  <c r="Z67" i="43"/>
  <c r="X21" i="43"/>
  <c r="X67" i="43"/>
  <c r="W18" i="43"/>
  <c r="AU91" i="36"/>
  <c r="X18" i="43" l="1"/>
  <c r="AK74" i="38"/>
  <c r="AK67" i="38"/>
  <c r="AK51" i="38"/>
  <c r="AK46" i="38"/>
  <c r="AK33" i="38"/>
  <c r="AK19" i="38"/>
  <c r="AQ30" i="46" l="1"/>
  <c r="AI29" i="38"/>
  <c r="AK86" i="38"/>
  <c r="AK41" i="38"/>
  <c r="AI33" i="38"/>
  <c r="AM34" i="38"/>
  <c r="AI51" i="38"/>
  <c r="AM72" i="38"/>
  <c r="AM25" i="38"/>
  <c r="AM31" i="38"/>
  <c r="AM37" i="38"/>
  <c r="AM65" i="38"/>
  <c r="AM83" i="38"/>
  <c r="AI82" i="38"/>
  <c r="AM26" i="38"/>
  <c r="AM24" i="38"/>
  <c r="AM30" i="38"/>
  <c r="AM36" i="38"/>
  <c r="AM64" i="38"/>
  <c r="AM80" i="38"/>
  <c r="AM22" i="38"/>
  <c r="AM38" i="38"/>
  <c r="AI67" i="38"/>
  <c r="AM23" i="38"/>
  <c r="AM27" i="38"/>
  <c r="AM35" i="38"/>
  <c r="AI46" i="38"/>
  <c r="AI62" i="38"/>
  <c r="AM63" i="38"/>
  <c r="AM52" i="38"/>
  <c r="AM60" i="38"/>
  <c r="AM55" i="38"/>
  <c r="AM59" i="38"/>
  <c r="AM71" i="38"/>
  <c r="AM77" i="38"/>
  <c r="AM47" i="38"/>
  <c r="AM53" i="38"/>
  <c r="AM57" i="38"/>
  <c r="AM69" i="38"/>
  <c r="AM75" i="38"/>
  <c r="AM79" i="38"/>
  <c r="AM56" i="38"/>
  <c r="AM68" i="38"/>
  <c r="AM78" i="38"/>
  <c r="AM49" i="38"/>
  <c r="AM48" i="38"/>
  <c r="AM54" i="38"/>
  <c r="AM58" i="38"/>
  <c r="AM70" i="38"/>
  <c r="AM76" i="38"/>
  <c r="AI74" i="38"/>
  <c r="AI19" i="38"/>
  <c r="AQ18" i="46" l="1"/>
  <c r="AO83" i="38"/>
  <c r="AO79" i="38"/>
  <c r="AO76" i="38"/>
  <c r="AO77" i="38"/>
  <c r="AO78" i="38"/>
  <c r="AO75" i="38"/>
  <c r="AO80" i="38"/>
  <c r="AO70" i="38"/>
  <c r="AO71" i="38"/>
  <c r="AO72" i="38"/>
  <c r="AO69" i="38"/>
  <c r="AO68" i="38"/>
  <c r="AO65" i="38"/>
  <c r="AO63" i="38"/>
  <c r="AO64" i="38"/>
  <c r="AO59" i="38"/>
  <c r="AO56" i="38"/>
  <c r="AO57" i="38"/>
  <c r="AO52" i="38"/>
  <c r="AO54" i="38"/>
  <c r="AO60" i="38"/>
  <c r="AO58" i="38"/>
  <c r="AO55" i="38"/>
  <c r="AO53" i="38"/>
  <c r="AO47" i="38"/>
  <c r="AO49" i="38"/>
  <c r="AO48" i="38"/>
  <c r="AO35" i="38"/>
  <c r="AO38" i="38"/>
  <c r="AO36" i="38"/>
  <c r="AO37" i="38"/>
  <c r="AO34" i="38"/>
  <c r="AO31" i="38"/>
  <c r="AO30" i="38"/>
  <c r="AO22" i="38"/>
  <c r="AO21" i="38"/>
  <c r="AO23" i="38"/>
  <c r="AO24" i="38"/>
  <c r="AO25" i="38"/>
  <c r="AO27" i="38"/>
  <c r="AO26" i="38"/>
  <c r="AK88" i="38"/>
  <c r="AI86" i="38"/>
  <c r="AM67" i="38"/>
  <c r="AM82" i="38"/>
  <c r="AI41" i="38"/>
  <c r="AM51" i="38"/>
  <c r="AM62" i="38"/>
  <c r="AM29" i="38"/>
  <c r="AM46" i="38"/>
  <c r="AM19" i="38"/>
  <c r="AM33" i="38"/>
  <c r="AM74" i="38"/>
  <c r="AI88" i="38" l="1"/>
  <c r="AQ51" i="46"/>
  <c r="AO82" i="38"/>
  <c r="AO74" i="38"/>
  <c r="AO67" i="38"/>
  <c r="AO62" i="38"/>
  <c r="AO51" i="38"/>
  <c r="AO46" i="38"/>
  <c r="AO33" i="38"/>
  <c r="AO29" i="38"/>
  <c r="AO19" i="38"/>
  <c r="AI34" i="15"/>
  <c r="AM41" i="38"/>
  <c r="AM86" i="38"/>
  <c r="AQ93" i="46" l="1"/>
  <c r="AO86" i="38"/>
  <c r="AO41" i="38"/>
  <c r="AI33" i="15"/>
  <c r="AM88" i="38"/>
  <c r="AS96" i="46" l="1"/>
  <c r="AO88" i="38"/>
  <c r="AK33" i="15"/>
  <c r="AI39" i="15"/>
  <c r="AU58" i="36"/>
  <c r="AI48" i="15" l="1"/>
  <c r="AH48" i="15"/>
  <c r="AU93" i="36"/>
  <c r="AK39" i="15"/>
  <c r="AM39" i="15" l="1"/>
  <c r="AI46" i="15"/>
  <c r="AH46" i="15"/>
  <c r="AM40" i="15"/>
  <c r="AI52" i="15" l="1"/>
  <c r="AH52" i="15"/>
  <c r="AK46" i="15"/>
  <c r="AK52" i="15" l="1"/>
  <c r="AM52" i="15" s="1"/>
  <c r="AM53" i="15" l="1"/>
</calcChain>
</file>

<file path=xl/sharedStrings.xml><?xml version="1.0" encoding="utf-8"?>
<sst xmlns="http://schemas.openxmlformats.org/spreadsheetml/2006/main" count="799" uniqueCount="400">
  <si>
    <t xml:space="preserve"> </t>
  </si>
  <si>
    <t>ESTADO DE SITUACIÓN FINANCIERA</t>
  </si>
  <si>
    <t>(CIFRAS EN MILES DE PESOS)</t>
  </si>
  <si>
    <t>ACTIVO</t>
  </si>
  <si>
    <t>PASIVO</t>
  </si>
  <si>
    <t>ACTIVO CIRCULANTE</t>
  </si>
  <si>
    <t>PASIVO CIRCULANTE</t>
  </si>
  <si>
    <t>Servicios Personales</t>
  </si>
  <si>
    <t>TOTAL DE ACTIVOS CIRCULANTES</t>
  </si>
  <si>
    <t>ACTIVO NO CIRCULANTE</t>
  </si>
  <si>
    <t>Provisiones a Largo Plazo</t>
  </si>
  <si>
    <t>HACIENDA PÚBLICA / PATRIMONIO</t>
  </si>
  <si>
    <t>HACIENDA PÚBLICA / PATRIMONIO CONTRIBUIDO</t>
  </si>
  <si>
    <t>Aportaciones</t>
  </si>
  <si>
    <t>Donaciones de Capital</t>
  </si>
  <si>
    <t>Actualizaciones de la Hacienda Pública / Patrimonio</t>
  </si>
  <si>
    <t>HACIENDA PÚBLICA / PATRIMONIO GENERADO</t>
  </si>
  <si>
    <t>Rectificaciones de Resultados de Ejercicios Anteriores</t>
  </si>
  <si>
    <t>Reservas</t>
  </si>
  <si>
    <t>TOTAL DE ACTIVOS NO CIRCULANTES</t>
  </si>
  <si>
    <t>TOTAL DE ACTIVOS</t>
  </si>
  <si>
    <t>BAJO PROTESTA DE DECIR VERDAD QUE LOS ESTADOS FINANCIEROS Y SUS NOTAS, SON RAZONABLEMENTE CORRECTOS Y SON RESPONSABILIDAD DEL EMISOR</t>
  </si>
  <si>
    <t>EF-01</t>
  </si>
  <si>
    <t>AL 31 DE DICIEMBRE DE</t>
  </si>
  <si>
    <t>VARIACIÓN</t>
  </si>
  <si>
    <t>IMPORTE</t>
  </si>
  <si>
    <t>PORCENTAJE</t>
  </si>
  <si>
    <t>EF-02</t>
  </si>
  <si>
    <t/>
  </si>
  <si>
    <t>ACREEDOR</t>
  </si>
  <si>
    <t>TOTAL</t>
  </si>
  <si>
    <t>Las notas que acompañan al presente Estado Financiero son parte integral del mismo</t>
  </si>
  <si>
    <t xml:space="preserve">ESTADO DE ACTIVIDADES </t>
  </si>
  <si>
    <t>INGRESOS Y OTROS BENEFICIOS</t>
  </si>
  <si>
    <t>INGRESOS DE LA GESTIÓN</t>
  </si>
  <si>
    <t>PARTICIPACIONES Y APORTACIONES</t>
  </si>
  <si>
    <t>Participaciones</t>
  </si>
  <si>
    <t>Convenios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</si>
  <si>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</si>
  <si>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</si>
  <si>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</si>
  <si>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</si>
  <si>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</si>
  <si>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</si>
  <si>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OTROS INGRESOS Y BENEFICIOS</t>
  </si>
  <si>
    <t>GASTOS  Y OTRAS PÉRDIDAS</t>
  </si>
  <si>
    <t>GASTOS DE FUNCIONAMIENTO</t>
  </si>
  <si>
    <t>Materiales y Suministros</t>
  </si>
  <si>
    <t>Servicios Generales</t>
  </si>
  <si>
    <t>Transferencias a Fideicomisos, Mandatos y Contratos Análogos</t>
  </si>
  <si>
    <t>Transferencias a la Seguridad Social</t>
  </si>
  <si>
    <t>Donativos</t>
  </si>
  <si>
    <t>Transferencias al Exterior</t>
  </si>
  <si>
    <t>INTERESES, COMISIONES Y OTROS GASTOS DE LA DEUDA PÚBLICA</t>
  </si>
  <si>
    <t>OTROS GASTOS Y PÉRDIDAS EXTRAORDINARIAS</t>
  </si>
  <si>
    <t>Disminución de Inventarios</t>
  </si>
  <si>
    <t>Otros Gastos</t>
  </si>
  <si>
    <t>TOTAL DE GASTOS Y OTRAS PÉRDIDAS</t>
  </si>
  <si>
    <t>EF-03</t>
  </si>
  <si>
    <t>ESTADO DE ACTIVIDADES COMPARATIVO</t>
  </si>
  <si>
    <t>RUBROS</t>
  </si>
  <si>
    <t>EF-04</t>
  </si>
  <si>
    <t>ESTADO DE CAMBIOS EN LA SITUACIÓN FINANCIERA</t>
  </si>
  <si>
    <t>EF-08</t>
  </si>
  <si>
    <t>ESTADO DE FLUJO DE EFECTIVO</t>
  </si>
  <si>
    <t>ORIGEN</t>
  </si>
  <si>
    <t>Impuestos</t>
  </si>
  <si>
    <t>Derechos</t>
  </si>
  <si>
    <t>Productos de Tipo Corriente</t>
  </si>
  <si>
    <t>Aprovechamiento de Tipo Corriente</t>
  </si>
  <si>
    <t>Otras Contribuciones Causadas en Ejercicios Anteriores</t>
  </si>
  <si>
    <t>APLICACIÓN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</si>
  <si>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</si>
  <si>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</si>
  <si>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</si>
  <si>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</si>
  <si>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Endeudamiento Neto</t>
  </si>
  <si>
    <t>Interno</t>
  </si>
  <si>
    <t>Externo</t>
  </si>
  <si>
    <t>Servicios de la Deuda</t>
  </si>
  <si>
    <t>FLUJOS NETO DE EFECTIVO POR ACTIVIDADES DE FINANCIAMIENTO</t>
  </si>
  <si>
    <t>INCREMENTO / DISMINUCIÓN NETA EN EL EFECTIVO Y EQUIVALENTES AL EFECTIVO</t>
  </si>
  <si>
    <t>EF-09</t>
  </si>
  <si>
    <t>CONCEPTO</t>
  </si>
  <si>
    <t>RECTIFICACIONES DE RESULTADOS DE EJERCICIOS ANTERIORES</t>
  </si>
  <si>
    <t>PATRIMONIO NETO INICIAL AJUSTADO DEL EJERCICIO</t>
  </si>
  <si>
    <t>VARIACIONES DE LA HACIENDA PÚBLICA / PATRIMONIO NETO DEL EJERCICIO</t>
  </si>
  <si>
    <t>EF-10</t>
  </si>
  <si>
    <t>DENOMINACIÓN DE LAS DEUDAS</t>
  </si>
  <si>
    <t xml:space="preserve">DEUDA PÚBLICA </t>
  </si>
  <si>
    <t>OTROS PASIVOS</t>
  </si>
  <si>
    <t>TOTAL DEUDA Y OTROS PASIVOS</t>
  </si>
  <si>
    <t>EF-11</t>
  </si>
  <si>
    <t>ESTADO  ANALÍTICO DEL ACTIVO</t>
  </si>
  <si>
    <t>SALDO INICIAL</t>
  </si>
  <si>
    <t>SALDO FINAL</t>
  </si>
  <si>
    <t>Efectivo y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</si>
  <si>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</si>
  <si>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</si>
  <si>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</si>
  <si>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</si>
  <si>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</si>
  <si>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</si>
  <si>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</si>
  <si>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</si>
  <si>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</si>
  <si>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</si>
  <si>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</si>
  <si>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</si>
  <si>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</si>
  <si>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EF-12</t>
  </si>
  <si>
    <t>DE</t>
  </si>
  <si>
    <t>EP-01</t>
  </si>
  <si>
    <t>EP-02</t>
  </si>
  <si>
    <t>EP-03</t>
  </si>
  <si>
    <t>EP-04</t>
  </si>
  <si>
    <t>INGRESOS</t>
  </si>
  <si>
    <t>ESTADO DE SITUACIÓN FINANCIERA COMPARATIVO</t>
  </si>
  <si>
    <t>Documentos por Pagar a Corto Plazo</t>
  </si>
  <si>
    <t>Otros Pasivos a Corto Plazo</t>
  </si>
  <si>
    <t>Contribuciones de Mejoras</t>
  </si>
  <si>
    <t>Aprovechamientos de Tipo Corriente</t>
  </si>
  <si>
    <t>Incremento por Variación de Inventarios</t>
  </si>
  <si>
    <t>Otros Ingresos y Beneficios Varios</t>
  </si>
  <si>
    <t>HACIENDA</t>
  </si>
  <si>
    <t>PÚBLICA /</t>
  </si>
  <si>
    <t>PATRIMONIO</t>
  </si>
  <si>
    <t>CONTRIBUÍDO</t>
  </si>
  <si>
    <t>GENERADO DE</t>
  </si>
  <si>
    <t>EJERCICIOS</t>
  </si>
  <si>
    <t>ANTERIORES</t>
  </si>
  <si>
    <t>GENERADO</t>
  </si>
  <si>
    <t>DEL</t>
  </si>
  <si>
    <t>EJERCICIO</t>
  </si>
  <si>
    <t>AJUSTES</t>
  </si>
  <si>
    <t>POR</t>
  </si>
  <si>
    <t>CAMBIOS DE</t>
  </si>
  <si>
    <t>VALOR</t>
  </si>
  <si>
    <t>PERIODO</t>
  </si>
  <si>
    <t xml:space="preserve">INSTITUCIÓN O </t>
  </si>
  <si>
    <t>O PAÍS</t>
  </si>
  <si>
    <t>MONEDA</t>
  </si>
  <si>
    <t>CONTRATACIÓN</t>
  </si>
  <si>
    <t>CARGOS</t>
  </si>
  <si>
    <t>ABONOS</t>
  </si>
  <si>
    <t>TOTAL DE PASIVO</t>
  </si>
  <si>
    <t>EFECTIVO Y EQUIVALENTES AL EFECTIVO AL INICIO DEL EJERCICIO</t>
  </si>
  <si>
    <t>EFECTIVO Y EQUIVALENTES AL EFECTIVO AL FINAL DEL EJERCICIO</t>
  </si>
  <si>
    <t>Las notas que acompañan al presente Estado Financiero son parte integral del mismo.</t>
  </si>
  <si>
    <t>GASTO CORRIENTE</t>
  </si>
  <si>
    <t>Cuentas por Pagar a Corto Plazo</t>
  </si>
  <si>
    <t>Porción a Corto Plazo de la Deuda Pública a Largo Plazo</t>
  </si>
  <si>
    <t>Títulos y Valores a Corto Plazo</t>
  </si>
  <si>
    <t>Fondos y Bienes de Terceros en Garantía y/o Administración a Corto Palzo</t>
  </si>
  <si>
    <t>Pasivos Diferidos a Corto Plazo</t>
  </si>
  <si>
    <t>Provisiones a Corto Palzo</t>
  </si>
  <si>
    <t>Deuda Pública a Largo Plazo</t>
  </si>
  <si>
    <t>Cuentas por Pagar a Largo Plazo</t>
  </si>
  <si>
    <t>Documentes por Pagar a Largo Plazo</t>
  </si>
  <si>
    <t>Fondos y Bienes de Terceros en Garantía y/o Administración a Largo Plazo</t>
  </si>
  <si>
    <t>TOTAL DE PASIVOS CIRCULANTES</t>
  </si>
  <si>
    <t>TOTAL DE PASIVOS NO CIRCULANTES</t>
  </si>
  <si>
    <t>Actualización de la Hacienda Pública/Patrimonio</t>
  </si>
  <si>
    <t>Resultado por Posición Monetaria</t>
  </si>
  <si>
    <t>TOTAL HACIENDA PÚBLICA/PATRIMONIO</t>
  </si>
  <si>
    <t>TOTAL DE PASIVO Y HACIENDA PÚBLICA/PATRIMONIO</t>
  </si>
  <si>
    <t>EXCESOS O INSUFICIENCIA EN LA ACT. DE LA HDA. PÚBLICA/PATRIMONIO</t>
  </si>
  <si>
    <t>ACTIVOS NO CIRCULANTES</t>
  </si>
  <si>
    <t>PASIVOS NO CIRCULANTES</t>
  </si>
  <si>
    <t>Derechos a Recibir Efectivo o Equivalentes</t>
  </si>
  <si>
    <t>Inversiones Financieras a Largo Plazo</t>
  </si>
  <si>
    <t>Ingresos por Venta de Bienes y Servicos</t>
  </si>
  <si>
    <t>Transferencias, Asignaciones, Subsidios y Otras Ayudas</t>
  </si>
  <si>
    <t>Ingresos Financieros</t>
  </si>
  <si>
    <t>Disminución del Exceso de Estimaciones por Pérdida, Deterioro u Obsolescencia</t>
  </si>
  <si>
    <t>Disminución del Exceso de Provisiones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</si>
  <si>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</si>
  <si>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</si>
  <si>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</si>
  <si>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</si>
  <si>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</si>
  <si>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</si>
  <si>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Aumento por Insuficiencia de Estimaciones por Pérdida o Deterioro y Obsolescencia</t>
  </si>
  <si>
    <t>Estimaciones, Depreciaciones, Deterioros, Obsolescencias y Amortizaciones</t>
  </si>
  <si>
    <t>Provisiones</t>
  </si>
  <si>
    <t>Aumento por Insuficiencia de Provisiones</t>
  </si>
  <si>
    <t>INVERSIÓN PÚBLICA</t>
  </si>
  <si>
    <t>Inversión Pública no Capitalizable</t>
  </si>
  <si>
    <t>Ing. no Comp. en las Fracc. de la Ley de Ing., Causados en Ej. Fiscales Ant. Pend. de Liq. o Pago</t>
  </si>
  <si>
    <t>PARTICIPACIONES, APORT., TRANSF., ASIGNACIONES, SUBSIDIOS Y OTRAS AYUDAS</t>
  </si>
  <si>
    <t>Cambios en Políticas Contables</t>
  </si>
  <si>
    <t>Cambios por Errores Contables</t>
  </si>
  <si>
    <t>Revalúos</t>
  </si>
  <si>
    <t>Pasivos Diferidos a Largo Plazo</t>
  </si>
  <si>
    <t>CORTO PLAZO:</t>
  </si>
  <si>
    <t>Instituciones del Crédito</t>
  </si>
  <si>
    <t>Títulos y Valores</t>
  </si>
  <si>
    <t>Arrendamientos Financieros</t>
  </si>
  <si>
    <t>Organismos Financieros Internacionales</t>
  </si>
  <si>
    <t>Deuda Bilateral</t>
  </si>
  <si>
    <t>SUBTOTAL A CORTO PLAZO</t>
  </si>
  <si>
    <t>LARGO PLAZO:</t>
  </si>
  <si>
    <t>SUBTOTAL A LARGO PLAZO</t>
  </si>
  <si>
    <t>ESTADO ANALÍTICO DE DEUDA Y OTROS PASIVOS</t>
  </si>
  <si>
    <t>SALDO</t>
  </si>
  <si>
    <t>INICIAL</t>
  </si>
  <si>
    <t>FINAL</t>
  </si>
  <si>
    <t>Resultados de Ejercicio Anteriores</t>
  </si>
  <si>
    <t>Resultados de Ejercicios Anteriores</t>
  </si>
  <si>
    <t>Resultados del Ejercicio (Ahorro / Desahorro)</t>
  </si>
  <si>
    <t>Resultado por Tenencia de Activos No Monetarios</t>
  </si>
  <si>
    <t>Cuotas y Aportaciones de Seguridad Social</t>
  </si>
  <si>
    <t>Participaciones y Aportaciones</t>
  </si>
  <si>
    <t>RESULTADOS DEL EJERCICIO (AHORRO / DESAHORRO)</t>
  </si>
  <si>
    <t>Transferencia, Asignaciones, Subsidios y Otras Ayudas</t>
  </si>
  <si>
    <t>DEUDA  INTERNA</t>
  </si>
  <si>
    <t>DEUDA EXTERNA</t>
  </si>
  <si>
    <t>EXCESOS O INSUF. EN LA ACT. DE LA HDA. PÚB./PATRIM.</t>
  </si>
  <si>
    <t>ESTADO ANALÍTICO DE INGRESOS POR RUBRO</t>
  </si>
  <si>
    <t>R  U  B  R  O  S    D  E    L  O  S    I  N  G  R  E  S  O  S</t>
  </si>
  <si>
    <t>ESTIMADOS</t>
  </si>
  <si>
    <t>AMPLIACIONES</t>
  </si>
  <si>
    <t>Y</t>
  </si>
  <si>
    <t>REDUCCIONES</t>
  </si>
  <si>
    <t>MODIFICADO</t>
  </si>
  <si>
    <t>DEVENGADO</t>
  </si>
  <si>
    <t>RECAUDADO</t>
  </si>
  <si>
    <t>EGRESOS</t>
  </si>
  <si>
    <t>APROBADO</t>
  </si>
  <si>
    <t>/</t>
  </si>
  <si>
    <t>PAGADO</t>
  </si>
  <si>
    <t>GASTO CAPITAL</t>
  </si>
  <si>
    <t>C  O  N  C  E  P  T  O    D  E     E  G  R  E  S  O  S</t>
  </si>
  <si>
    <t>Ingresos no Comprendidos en las Fracciones de la Ley de Ingresos, Causados en Ejercicios Fiscales Ant. Pendientes de Liquidación o Pago</t>
  </si>
  <si>
    <r>
      <t>Estimaciones, Depreciaciones, Deterioros, Obsolescencias</t>
    </r>
    <r>
      <rPr>
        <sz val="6"/>
        <color theme="1"/>
        <rFont val="Gotham Rounded Book"/>
        <family val="3"/>
      </rPr>
      <t xml:space="preserve"> y Amortizaciones</t>
    </r>
  </si>
  <si>
    <t>Provisiones a Corto Plazo</t>
  </si>
  <si>
    <t>Documentos por Pagar a Largo Plazo</t>
  </si>
  <si>
    <t>Fondos y Bienes de Terceros en Garantía y/o Administración a Corto Plazo</t>
  </si>
  <si>
    <t>Fond. y Bienes de Terc. en Gtía. y/o Admón. a Corto Plazo</t>
  </si>
  <si>
    <t>Fond. y Bienes de Terc. en Gtía. y/o Admón. a Largo Plazo</t>
  </si>
  <si>
    <t>PARTICIPACIONES, APORTACIONES, TRANSFERENCIAS, ASIGNACIONES, SUBSIDIOS Y OTRAS AYUDAS</t>
  </si>
  <si>
    <t>rubro</t>
  </si>
  <si>
    <t>amp_red</t>
  </si>
  <si>
    <t>cve_grp</t>
  </si>
  <si>
    <t>nombre</t>
  </si>
  <si>
    <t>tipo_org</t>
  </si>
  <si>
    <t>cons</t>
  </si>
  <si>
    <t>egregos_aprobado</t>
  </si>
  <si>
    <t>egr_modificado</t>
  </si>
  <si>
    <t>egr_devengado</t>
  </si>
  <si>
    <t>egr_pagado</t>
  </si>
  <si>
    <t>clave_grp</t>
  </si>
  <si>
    <t>consecutivo</t>
  </si>
  <si>
    <t>ing_mod</t>
  </si>
  <si>
    <t>ing_dev</t>
  </si>
  <si>
    <t>ing_est</t>
  </si>
  <si>
    <t>ing_rec</t>
  </si>
  <si>
    <t>La información consignada en este reporte es responsabilidad de la Unidad Ejecutora de Gasto, de conformidad a los Artículos 44, 125 y 126 de la Ley de Presupuesto y Gasto Eficiente del Distrito Federal, la que servirá de base para la integración de la Cuenta Pública 2014.</t>
  </si>
  <si>
    <t>TOTAL DE ACTIVO, PASIVO Y HACIENDA PÚBLICA/PATRIMONIO</t>
  </si>
  <si>
    <t>HACIENDA PÚBLICA / PATRIMONIO NETO AL FINAL DE EJERCICIO ANTERIOR 2012</t>
  </si>
  <si>
    <t>HACIENDA PÚBLICA / PATRIMONIO NETO AL FINAL DEL EJERCICIO 2013</t>
  </si>
  <si>
    <t>CAMBIOS EN LA HACIENDA PÚBLICA / PATRIMONIO 2013</t>
  </si>
  <si>
    <t>SALDO NETO EN LA HACIENDA PÚBLICA / PATRIMONIO 2014</t>
  </si>
  <si>
    <t>FLUJO DE EFECTIVO DE LAS ACTIVIDADES DE OPERACIÓN</t>
  </si>
  <si>
    <t>Otros Orígenes de Operación</t>
  </si>
  <si>
    <t>Ingresos por Ventas de Bienes y Servicios</t>
  </si>
  <si>
    <t>Otras Aplicaciones de Operación</t>
  </si>
  <si>
    <t>Otros Origenes de Inversión</t>
  </si>
  <si>
    <t>Otras Aplicaciones de Financiamiento</t>
  </si>
  <si>
    <t>DIFERENCIA</t>
  </si>
  <si>
    <t>diferencia</t>
  </si>
  <si>
    <t>SUBEJERCICIO</t>
  </si>
  <si>
    <t>subejercicio</t>
  </si>
  <si>
    <t>ESTADO ANALÍTICO DEL EJERCICIO DEL PRESUPUESTO DE EGRESOS CLASIFICACIÓN ECONÓMICA (POR TIPO DE GASTO)</t>
  </si>
  <si>
    <t>AMORTIZACIÓN DE LA DEUDA  Y DISMINUCIÓN DE OTROS PASIVOS</t>
  </si>
  <si>
    <t>cpto_egresos</t>
  </si>
  <si>
    <t>ESTADO ANALÍTICO DEL EJERCICIO DEL PRESUPUESTO DE EGRESOS</t>
  </si>
  <si>
    <t>CLASIFICACIÓN POR OBJETO DEL GASTO (CAPÍTULO Y CONCEPTO)</t>
  </si>
  <si>
    <t>C O N C E P T O   D E   E G R E S O S</t>
  </si>
  <si>
    <t>BIENES MUEBLES, INMUEBLES E INTANGIBLES</t>
  </si>
  <si>
    <t>SERVICIOS PERSONALES</t>
  </si>
  <si>
    <t>MATERIALES Y SUMINISTROS</t>
  </si>
  <si>
    <t>SERVICIOS GENERALES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</si>
  <si>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</si>
  <si>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</si>
  <si>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</si>
  <si>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</si>
  <si>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</si>
  <si>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</si>
  <si>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</si>
  <si>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</si>
  <si>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</si>
  <si>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</si>
  <si>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</si>
  <si>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</si>
  <si>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</si>
  <si>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</si>
  <si>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</si>
  <si>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</si>
  <si>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</si>
  <si>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</si>
  <si>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</si>
  <si>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</si>
  <si>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</si>
  <si>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</si>
  <si>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</si>
  <si>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</si>
  <si>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</si>
  <si>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 a Fideicomisos, Mandatos y Otros Análogos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</si>
  <si>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</si>
  <si>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</si>
  <si>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</si>
  <si>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</si>
  <si>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</si>
  <si>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</si>
  <si>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</si>
  <si>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</si>
  <si>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</si>
  <si>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</si>
  <si>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</si>
  <si>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</si>
  <si>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</si>
  <si>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</si>
  <si>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</si>
  <si>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</si>
  <si>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</si>
  <si>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</si>
  <si>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</si>
  <si>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Amortización de la Deuda Pública</t>
  </si>
  <si>
    <t>Adeudos de Ejercicios Fiscales Anteriores (Adefas)</t>
  </si>
  <si>
    <t>DEUDA PÚBLICA</t>
  </si>
  <si>
    <t>ESTADO ANALÍTICO DEL EJERCICIO DEL PRESUPUESTO DE EGRESOS 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</si>
  <si>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</si>
  <si>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</si>
  <si>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</si>
  <si>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</si>
  <si>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</si>
  <si>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</si>
  <si>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</si>
  <si>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</si>
  <si>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</si>
  <si>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</si>
  <si>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</si>
  <si>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</si>
  <si>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</si>
  <si>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</si>
  <si>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</si>
  <si>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</si>
  <si>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</si>
  <si>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</si>
  <si>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</si>
  <si>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</si>
  <si>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</si>
  <si>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</si>
  <si>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</si>
  <si>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</si>
  <si>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</si>
  <si>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</si>
  <si>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</si>
  <si>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</si>
  <si>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</si>
  <si>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</si>
  <si>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</si>
  <si>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ESTADO DE VARIACIÓN EN LA HACIENDA PÚBLICA / PATRIMONIO</t>
  </si>
  <si>
    <t>CUOTAS Y APORTACIONES DE SEGURIDAD SOCIAL</t>
  </si>
  <si>
    <t>EP-05</t>
  </si>
  <si>
    <t>PROGRAMAS</t>
  </si>
  <si>
    <t>Subsidios: Sector Social y Privado o Entidades Federativas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</si>
  <si>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</si>
  <si>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</si>
  <si>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</si>
  <si>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</si>
  <si>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</si>
  <si>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</si>
  <si>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</si>
  <si>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</si>
  <si>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</si>
  <si>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</si>
  <si>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</si>
  <si>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</si>
  <si>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</si>
  <si>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</si>
  <si>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</si>
  <si>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</si>
  <si>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</si>
  <si>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</si>
  <si>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</si>
  <si>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</si>
  <si>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</si>
  <si>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</si>
  <si>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</si>
  <si>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</si>
  <si>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</si>
  <si>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</si>
  <si>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</si>
  <si>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</si>
  <si>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INGRESOS EXCEDENTES</t>
  </si>
  <si>
    <t>sub_tipo_org</t>
  </si>
  <si>
    <t>ÓRGANOS AUTONÓMOS</t>
  </si>
  <si>
    <t>INSTITUTO DE ACCESO A LA INFORMACIÓN PÚBLICA Y PROTECCIÓN DE DATOS PERSONALES DEL DISTRITO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</si>
</sst>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#,##0[$€];[Red]\-#,##0[$€]"/>
    <numFmt numFmtId="165" formatCode="dd/mm/yy;@"/>
    <numFmt numFmtId="166" formatCode="#,##0.0_);[Black]\(#,##0.0\)"/>
    <numFmt numFmtId="167" formatCode="#,##0.0"/>
    <numFmt numFmtId="168" formatCode="&quot;$&quot;#,##0.00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sz val="8"/>
      <color theme="1"/>
      <name val="Palatino Linotype"/>
      <family val="1"/>
    </font>
    <font>
      <sz val="10"/>
      <name val="Arial"/>
      <family val="2"/>
    </font>
    <font>
      <sz val="10"/>
      <name val="MS Sans Serif"/>
      <family val="2"/>
    </font>
    <font>
      <sz val="8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6"/>
      <name val="Palatino Linotype"/>
      <family val="1"/>
    </font>
    <font>
      <sz val="6"/>
      <color theme="1"/>
      <name val="Palatino Linotype"/>
      <family val="1"/>
    </font>
    <font>
      <sz val="10"/>
      <name val="Palatino Linotype"/>
      <family val="1"/>
    </font>
    <font>
      <sz val="5"/>
      <color theme="1"/>
      <name val="Gotham Rounded Book"/>
      <family val="3"/>
    </font>
    <font>
      <sz val="8"/>
      <color theme="1"/>
      <name val="Gotham Rounded Book"/>
      <family val="3"/>
    </font>
    <font>
      <b/>
      <sz val="8"/>
      <color theme="1"/>
      <name val="Gotham Rounded Book"/>
      <family val="3"/>
    </font>
    <font>
      <sz val="7"/>
      <color theme="1"/>
      <name val="Gotham Rounded Book"/>
      <family val="3"/>
    </font>
    <font>
      <b/>
      <sz val="6"/>
      <color theme="1"/>
      <name val="Gotham Rounded Book"/>
      <family val="3"/>
    </font>
    <font>
      <b/>
      <u/>
      <sz val="5"/>
      <color theme="1"/>
      <name val="Gotham Rounded Book"/>
      <family val="3"/>
    </font>
    <font>
      <b/>
      <sz val="5"/>
      <color theme="1"/>
      <name val="Gotham Rounded Book"/>
      <family val="3"/>
    </font>
    <font>
      <b/>
      <sz val="5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sz val="5.5"/>
      <name val="Gotham Rounded Book"/>
      <family val="3"/>
    </font>
    <font>
      <b/>
      <sz val="5.5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sz val="10"/>
      <name val="Gotham Rounded Book"/>
      <family val="3"/>
    </font>
    <font>
      <sz val="6"/>
      <color theme="1"/>
      <name val="Gotham Rounded Book"/>
      <family val="3"/>
    </font>
    <font>
      <sz val="5.5"/>
      <color theme="1"/>
      <name val="Gotham Rounded Book"/>
      <family val="3"/>
    </font>
    <font>
      <b/>
      <u/>
      <sz val="6"/>
      <color theme="1"/>
      <name val="Gotham Rounded Book"/>
      <family val="3"/>
    </font>
    <font>
      <b/>
      <sz val="5.5"/>
      <color theme="1"/>
      <name val="Gotham Rounded Book"/>
      <family val="3"/>
    </font>
    <font>
      <b/>
      <sz val="7"/>
      <color theme="1"/>
      <name val="Gotham Rounded Book"/>
      <family val="3"/>
    </font>
    <font>
      <b/>
      <u/>
      <sz val="7"/>
      <color theme="1"/>
      <name val="Gotham Rounded Book"/>
      <family val="3"/>
    </font>
    <font>
      <b/>
      <u/>
      <sz val="5.5"/>
      <color theme="1"/>
      <name val="Gotham Rounded Book"/>
      <family val="3"/>
    </font>
    <font>
      <i/>
      <sz val="5.5"/>
      <color theme="1"/>
      <name val="Gotham Rounded Book"/>
      <family val="3"/>
    </font>
    <font>
      <b/>
      <vertAlign val="superscript"/>
      <sz val="6"/>
      <color theme="1"/>
      <name val="Gotham Rounded Book"/>
      <family val="3"/>
    </font>
    <font>
      <sz val="5"/>
      <name val="Gotham Rounded Book"/>
      <family val="3"/>
    </font>
    <font>
      <b/>
      <u/>
      <sz val="5"/>
      <name val="Gotham Rounded Book"/>
      <family val="3"/>
    </font>
    <font>
      <b/>
      <sz val="4"/>
      <name val="Gotham Rounded Book"/>
      <family val="3"/>
    </font>
    <font>
      <sz val="6.5"/>
      <name val="Gotham Rounded Book"/>
      <family val="3"/>
    </font>
    <font>
      <b/>
      <sz val="6.5"/>
      <name val="Gotham Rounded Book"/>
      <family val="3"/>
    </font>
    <font>
      <u/>
      <sz val="6"/>
      <color theme="1"/>
      <name val="Gotham Rounded Book"/>
      <family val="3"/>
    </font>
    <font>
      <b/>
      <sz val="6.5"/>
      <color theme="1"/>
      <name val="Gotham Rounded Book"/>
      <family val="3"/>
    </font>
    <font>
      <b/>
      <sz val="6"/>
      <color theme="1"/>
      <name val="Century Gothic"/>
      <family val="2"/>
    </font>
    <font>
      <b/>
      <sz val="5.5"/>
      <name val="Century Gothic"/>
      <family val="2"/>
    </font>
    <font>
      <sz val="6"/>
      <color theme="1"/>
      <name val="Century Gothic"/>
      <family val="2"/>
    </font>
    <font>
      <sz val="6"/>
      <color rgb="FF000000"/>
      <name val="Gotham Rounded Book"/>
      <family val="3"/>
    </font>
    <font>
      <b/>
      <vertAlign val="superscript"/>
      <sz val="5.5"/>
      <color theme="1"/>
      <name val="Gotham Rounded Book"/>
      <family val="3"/>
    </font>
    <font>
      <sz val="4"/>
      <name val="Gotham Rounded Book"/>
      <family val="3"/>
    </font>
    <font>
      <sz val="6.5"/>
      <color theme="1"/>
      <name val="Gotham Rounded Book"/>
      <family val="3"/>
    </font>
    <font>
      <b/>
      <u/>
      <sz val="6.5"/>
      <color theme="1"/>
      <name val="Gotham Rounded Book"/>
      <family val="3"/>
    </font>
    <font>
      <sz val="10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2D3D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33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4" fillId="0" borderId="0"/>
  </cellStyleXfs>
  <cellXfs count="481">
    <xf numFmtId="0" fontId="0" fillId="0" borderId="0" xfId="0"/>
    <xf numFmtId="0" fontId="7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9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0" fontId="8" fillId="2" borderId="0" xfId="2" applyFont="1" applyFill="1" applyAlignment="1">
      <alignment vertical="center"/>
    </xf>
    <xf numFmtId="0" fontId="10" fillId="2" borderId="0" xfId="2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10" fillId="0" borderId="0" xfId="15" applyFont="1"/>
    <xf numFmtId="0" fontId="12" fillId="0" borderId="0" xfId="15" applyFont="1"/>
    <xf numFmtId="0" fontId="4" fillId="2" borderId="0" xfId="0" applyFont="1" applyFill="1" applyBorder="1" applyAlignment="1">
      <alignment horizontal="right" vertical="center"/>
    </xf>
    <xf numFmtId="165" fontId="4" fillId="2" borderId="0" xfId="0" applyNumberFormat="1" applyFont="1" applyFill="1" applyBorder="1" applyAlignment="1">
      <alignment vertical="center"/>
    </xf>
    <xf numFmtId="0" fontId="10" fillId="0" borderId="0" xfId="2" applyFont="1" applyFill="1" applyAlignment="1">
      <alignment vertical="center"/>
    </xf>
    <xf numFmtId="0" fontId="8" fillId="0" borderId="0" xfId="2" applyFont="1" applyFill="1" applyAlignment="1">
      <alignment vertical="center"/>
    </xf>
    <xf numFmtId="0" fontId="9" fillId="0" borderId="0" xfId="2" applyFont="1" applyFill="1" applyBorder="1" applyAlignment="1">
      <alignment vertical="center"/>
    </xf>
    <xf numFmtId="0" fontId="7" fillId="0" borderId="0" xfId="2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165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20" fillId="0" borderId="0" xfId="2" applyFont="1" applyFill="1" applyBorder="1" applyAlignment="1">
      <alignment horizontal="centerContinuous" vertical="center"/>
    </xf>
    <xf numFmtId="0" fontId="21" fillId="0" borderId="0" xfId="2" applyFont="1" applyAlignment="1">
      <alignment vertical="center"/>
    </xf>
    <xf numFmtId="0" fontId="21" fillId="0" borderId="0" xfId="2" applyFont="1" applyAlignment="1">
      <alignment horizontal="centerContinuous" vertical="center"/>
    </xf>
    <xf numFmtId="0" fontId="27" fillId="0" borderId="0" xfId="2" applyFont="1" applyAlignment="1">
      <alignment vertical="center"/>
    </xf>
    <xf numFmtId="0" fontId="22" fillId="0" borderId="0" xfId="2" applyFont="1" applyAlignment="1">
      <alignment horizontal="centerContinuous" vertical="center"/>
    </xf>
    <xf numFmtId="0" fontId="21" fillId="0" borderId="0" xfId="2" applyFont="1" applyBorder="1" applyAlignment="1">
      <alignment vertical="center"/>
    </xf>
    <xf numFmtId="0" fontId="22" fillId="0" borderId="0" xfId="15" applyFont="1" applyFill="1" applyBorder="1"/>
    <xf numFmtId="0" fontId="22" fillId="0" borderId="0" xfId="15" applyFont="1"/>
    <xf numFmtId="0" fontId="23" fillId="0" borderId="0" xfId="15" applyFont="1" applyBorder="1" applyAlignment="1">
      <alignment vertical="center"/>
    </xf>
    <xf numFmtId="0" fontId="23" fillId="0" borderId="0" xfId="15" applyFont="1"/>
    <xf numFmtId="0" fontId="24" fillId="0" borderId="0" xfId="15" applyFont="1" applyBorder="1" applyAlignment="1">
      <alignment vertical="center"/>
    </xf>
    <xf numFmtId="0" fontId="23" fillId="0" borderId="0" xfId="15" applyFont="1" applyAlignment="1">
      <alignment vertical="center"/>
    </xf>
    <xf numFmtId="0" fontId="27" fillId="0" borderId="0" xfId="2" applyFont="1" applyAlignment="1">
      <alignment horizontal="centerContinuous" vertical="center"/>
    </xf>
    <xf numFmtId="0" fontId="24" fillId="0" borderId="0" xfId="2" applyFont="1" applyAlignment="1">
      <alignment horizontal="centerContinuous" vertical="center"/>
    </xf>
    <xf numFmtId="0" fontId="23" fillId="0" borderId="0" xfId="2" quotePrefix="1" applyFont="1" applyAlignment="1">
      <alignment horizontal="centerContinuous" vertical="center"/>
    </xf>
    <xf numFmtId="0" fontId="23" fillId="0" borderId="0" xfId="15" applyFont="1" applyBorder="1" applyAlignment="1">
      <alignment horizontal="center" vertical="center"/>
    </xf>
    <xf numFmtId="40" fontId="23" fillId="0" borderId="0" xfId="15" applyNumberFormat="1" applyFont="1" applyBorder="1" applyAlignment="1">
      <alignment vertical="center"/>
    </xf>
    <xf numFmtId="0" fontId="29" fillId="0" borderId="0" xfId="15" applyFont="1"/>
    <xf numFmtId="0" fontId="23" fillId="0" borderId="0" xfId="15" applyFont="1" applyBorder="1"/>
    <xf numFmtId="0" fontId="23" fillId="0" borderId="0" xfId="15" applyFont="1" applyBorder="1" applyAlignment="1">
      <alignment horizontal="centerContinuous" vertical="center"/>
    </xf>
    <xf numFmtId="166" fontId="23" fillId="0" borderId="0" xfId="15" applyNumberFormat="1" applyFont="1" applyBorder="1" applyAlignment="1">
      <alignment horizontal="centerContinuous" vertical="center"/>
    </xf>
    <xf numFmtId="166" fontId="23" fillId="3" borderId="0" xfId="15" applyNumberFormat="1" applyFont="1" applyFill="1" applyBorder="1" applyAlignment="1">
      <alignment horizontal="centerContinuous" vertical="center"/>
    </xf>
    <xf numFmtId="0" fontId="27" fillId="0" borderId="0" xfId="2" quotePrefix="1" applyFont="1" applyAlignment="1">
      <alignment horizontal="centerContinuous" vertical="center"/>
    </xf>
    <xf numFmtId="0" fontId="23" fillId="0" borderId="0" xfId="2" applyFont="1" applyAlignment="1">
      <alignment horizontal="centerContinuous" vertical="center"/>
    </xf>
    <xf numFmtId="0" fontId="21" fillId="0" borderId="0" xfId="2" quotePrefix="1" applyFont="1" applyAlignment="1">
      <alignment horizontal="centerContinuous" vertical="center"/>
    </xf>
    <xf numFmtId="0" fontId="24" fillId="0" borderId="0" xfId="15" applyFont="1" applyBorder="1" applyAlignment="1">
      <alignment horizontal="left" vertical="center"/>
    </xf>
    <xf numFmtId="0" fontId="29" fillId="0" borderId="0" xfId="15" applyFont="1" applyAlignment="1">
      <alignment vertical="center"/>
    </xf>
    <xf numFmtId="0" fontId="24" fillId="0" borderId="0" xfId="2" applyFont="1" applyBorder="1" applyAlignment="1">
      <alignment vertical="center"/>
    </xf>
    <xf numFmtId="0" fontId="27" fillId="2" borderId="0" xfId="2" applyFont="1" applyFill="1" applyAlignment="1">
      <alignment vertical="center"/>
    </xf>
    <xf numFmtId="0" fontId="39" fillId="0" borderId="0" xfId="2" applyFont="1" applyBorder="1" applyAlignment="1">
      <alignment vertical="center"/>
    </xf>
    <xf numFmtId="0" fontId="40" fillId="0" borderId="0" xfId="2" applyFont="1" applyBorder="1" applyAlignment="1">
      <alignment vertical="center"/>
    </xf>
    <xf numFmtId="166" fontId="39" fillId="0" borderId="0" xfId="2" applyNumberFormat="1" applyFont="1" applyBorder="1" applyAlignment="1">
      <alignment vertical="center"/>
    </xf>
    <xf numFmtId="0" fontId="39" fillId="0" borderId="0" xfId="2" applyFont="1" applyAlignment="1">
      <alignment vertical="center"/>
    </xf>
    <xf numFmtId="0" fontId="20" fillId="0" borderId="0" xfId="2" applyFont="1" applyBorder="1" applyAlignment="1">
      <alignment vertical="center"/>
    </xf>
    <xf numFmtId="0" fontId="13" fillId="2" borderId="0" xfId="0" applyFont="1" applyFill="1" applyBorder="1" applyAlignment="1">
      <alignment horizontal="left" vertical="center"/>
    </xf>
    <xf numFmtId="0" fontId="39" fillId="0" borderId="0" xfId="2" applyFont="1" applyFill="1" applyBorder="1" applyAlignment="1">
      <alignment vertical="center"/>
    </xf>
    <xf numFmtId="166" fontId="39" fillId="0" borderId="0" xfId="2" applyNumberFormat="1" applyFont="1" applyFill="1" applyBorder="1" applyAlignment="1">
      <alignment vertical="center"/>
    </xf>
    <xf numFmtId="0" fontId="39" fillId="0" borderId="0" xfId="2" applyFont="1" applyFill="1" applyAlignment="1">
      <alignment vertical="center"/>
    </xf>
    <xf numFmtId="0" fontId="41" fillId="0" borderId="0" xfId="2" applyFont="1" applyFill="1" applyBorder="1" applyAlignment="1">
      <alignment horizontal="centerContinuous" vertical="center"/>
    </xf>
    <xf numFmtId="166" fontId="41" fillId="0" borderId="0" xfId="2" applyNumberFormat="1" applyFont="1" applyFill="1" applyBorder="1" applyAlignment="1">
      <alignment horizontal="centerContinuous" vertical="center"/>
    </xf>
    <xf numFmtId="0" fontId="19" fillId="0" borderId="0" xfId="0" applyFont="1" applyFill="1" applyAlignment="1">
      <alignment horizontal="right" vertical="center"/>
    </xf>
    <xf numFmtId="0" fontId="24" fillId="0" borderId="0" xfId="15" applyFont="1" applyBorder="1" applyAlignment="1">
      <alignment horizontal="right" vertical="center"/>
    </xf>
    <xf numFmtId="0" fontId="51" fillId="0" borderId="0" xfId="2" applyFont="1" applyFill="1" applyBorder="1" applyAlignment="1">
      <alignment horizontal="centerContinuous" vertical="center"/>
    </xf>
    <xf numFmtId="40" fontId="23" fillId="0" borderId="0" xfId="15" applyNumberFormat="1" applyFont="1" applyBorder="1" applyAlignment="1">
      <alignment horizontal="centerContinuous" vertical="center"/>
    </xf>
    <xf numFmtId="0" fontId="24" fillId="0" borderId="0" xfId="15" applyFont="1" applyBorder="1" applyAlignment="1">
      <alignment horizontal="centerContinuous" vertical="center"/>
    </xf>
    <xf numFmtId="167" fontId="39" fillId="0" borderId="0" xfId="2" applyNumberFormat="1" applyFont="1" applyAlignment="1">
      <alignment vertical="center"/>
    </xf>
    <xf numFmtId="166" fontId="23" fillId="0" borderId="0" xfId="15" applyNumberFormat="1" applyFont="1" applyFill="1" applyBorder="1" applyAlignment="1">
      <alignment horizontal="center" vertical="center"/>
    </xf>
    <xf numFmtId="40" fontId="23" fillId="0" borderId="0" xfId="15" applyNumberFormat="1" applyFont="1" applyFill="1" applyBorder="1" applyAlignment="1">
      <alignment vertical="center"/>
    </xf>
    <xf numFmtId="0" fontId="22" fillId="4" borderId="0" xfId="15" applyFont="1" applyFill="1"/>
    <xf numFmtId="0" fontId="34" fillId="4" borderId="0" xfId="0" applyFont="1" applyFill="1" applyAlignment="1">
      <alignment vertical="center"/>
    </xf>
    <xf numFmtId="0" fontId="23" fillId="4" borderId="0" xfId="15" applyFont="1" applyFill="1"/>
    <xf numFmtId="166" fontId="23" fillId="4" borderId="0" xfId="15" applyNumberFormat="1" applyFont="1" applyFill="1"/>
    <xf numFmtId="0" fontId="34" fillId="0" borderId="0" xfId="0" applyFont="1" applyFill="1" applyAlignment="1">
      <alignment vertical="center"/>
    </xf>
    <xf numFmtId="0" fontId="39" fillId="2" borderId="0" xfId="15" applyFont="1" applyFill="1" applyBorder="1" applyAlignment="1">
      <alignment vertical="center"/>
    </xf>
    <xf numFmtId="0" fontId="23" fillId="2" borderId="0" xfId="15" applyFont="1" applyFill="1" applyBorder="1" applyAlignment="1">
      <alignment vertical="center"/>
    </xf>
    <xf numFmtId="0" fontId="29" fillId="0" borderId="0" xfId="15" applyFont="1"/>
    <xf numFmtId="0" fontId="23" fillId="0" borderId="0" xfId="15" applyFont="1"/>
    <xf numFmtId="0" fontId="23" fillId="2" borderId="0" xfId="15" applyFont="1" applyFill="1" applyBorder="1" applyAlignment="1">
      <alignment vertical="center"/>
    </xf>
    <xf numFmtId="0" fontId="23" fillId="0" borderId="0" xfId="15" applyFont="1" applyBorder="1" applyAlignment="1">
      <alignment vertical="center"/>
    </xf>
    <xf numFmtId="0" fontId="24" fillId="0" borderId="0" xfId="15" applyFont="1" applyBorder="1" applyAlignment="1">
      <alignment vertical="center"/>
    </xf>
    <xf numFmtId="0" fontId="29" fillId="0" borderId="0" xfId="15" applyFont="1"/>
    <xf numFmtId="0" fontId="23" fillId="0" borderId="0" xfId="15" applyFont="1"/>
    <xf numFmtId="0" fontId="23" fillId="2" borderId="0" xfId="15" applyFont="1" applyFill="1" applyBorder="1" applyAlignment="1">
      <alignment vertical="center"/>
    </xf>
    <xf numFmtId="0" fontId="23" fillId="0" borderId="0" xfId="15" applyFont="1" applyBorder="1" applyAlignment="1">
      <alignment vertical="center"/>
    </xf>
    <xf numFmtId="0" fontId="23" fillId="0" borderId="0" xfId="15" applyFont="1" applyBorder="1" applyAlignment="1">
      <alignment horizontal="center" vertical="center"/>
    </xf>
    <xf numFmtId="0" fontId="24" fillId="0" borderId="0" xfId="15" applyFont="1" applyBorder="1" applyAlignment="1">
      <alignment vertical="center"/>
    </xf>
    <xf numFmtId="0" fontId="7" fillId="0" borderId="0" xfId="2" applyFont="1" applyFill="1" applyAlignment="1">
      <alignment vertical="center"/>
    </xf>
    <xf numFmtId="0" fontId="23" fillId="0" borderId="0" xfId="2" applyFont="1" applyAlignment="1">
      <alignment horizontal="centerContinuous" vertical="center"/>
    </xf>
    <xf numFmtId="0" fontId="23" fillId="0" borderId="0" xfId="15" applyFont="1"/>
    <xf numFmtId="0" fontId="23" fillId="2" borderId="0" xfId="15" applyFont="1" applyFill="1" applyBorder="1" applyAlignment="1">
      <alignment vertical="center"/>
    </xf>
    <xf numFmtId="0" fontId="23" fillId="0" borderId="0" xfId="15" applyFont="1" applyBorder="1" applyAlignment="1">
      <alignment vertical="center"/>
    </xf>
    <xf numFmtId="0" fontId="10" fillId="0" borderId="0" xfId="15" applyFont="1"/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Alignment="1" applyProtection="1">
      <alignment vertical="center"/>
      <protection locked="0"/>
    </xf>
    <xf numFmtId="43" fontId="23" fillId="0" borderId="0" xfId="1" applyFont="1" applyFill="1" applyBorder="1" applyAlignment="1" applyProtection="1">
      <alignment horizontal="center" vertical="center"/>
      <protection locked="0"/>
    </xf>
    <xf numFmtId="166" fontId="23" fillId="0" borderId="0" xfId="0" applyNumberFormat="1" applyFont="1" applyFill="1" applyBorder="1" applyAlignment="1" applyProtection="1">
      <alignment horizontal="right" vertical="center"/>
      <protection locked="0"/>
    </xf>
    <xf numFmtId="166" fontId="23" fillId="0" borderId="0" xfId="0" applyNumberFormat="1" applyFont="1" applyFill="1" applyBorder="1" applyAlignment="1" applyProtection="1">
      <alignment vertical="center"/>
      <protection locked="0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23" fillId="0" borderId="1" xfId="0" applyFont="1" applyFill="1" applyBorder="1" applyAlignment="1" applyProtection="1">
      <alignment vertical="center"/>
      <protection locked="0"/>
    </xf>
    <xf numFmtId="0" fontId="30" fillId="0" borderId="1" xfId="0" applyFont="1" applyFill="1" applyBorder="1" applyAlignment="1" applyProtection="1">
      <alignment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left" vertical="center"/>
      <protection locked="0"/>
    </xf>
    <xf numFmtId="0" fontId="20" fillId="0" borderId="0" xfId="2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Border="1" applyAlignment="1" applyProtection="1">
      <alignment horizontal="centerContinuous" vertical="center"/>
      <protection locked="0"/>
    </xf>
    <xf numFmtId="0" fontId="51" fillId="0" borderId="0" xfId="2" applyFont="1" applyFill="1" applyBorder="1" applyAlignment="1" applyProtection="1">
      <alignment horizontal="centerContinuous" vertical="center"/>
      <protection locked="0"/>
    </xf>
    <xf numFmtId="0" fontId="20" fillId="0" borderId="0" xfId="2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centerContinuous" vertical="center"/>
      <protection locked="0"/>
    </xf>
    <xf numFmtId="0" fontId="13" fillId="0" borderId="0" xfId="0" applyFont="1" applyFill="1" applyAlignment="1" applyProtection="1">
      <alignment horizontal="centerContinuous" vertical="center"/>
      <protection locked="0"/>
    </xf>
    <xf numFmtId="0" fontId="19" fillId="0" borderId="0" xfId="0" applyFont="1" applyFill="1" applyBorder="1" applyAlignment="1" applyProtection="1">
      <alignment horizontal="left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0" fontId="39" fillId="0" borderId="0" xfId="0" applyFont="1" applyFill="1" applyBorder="1" applyAlignment="1" applyProtection="1">
      <alignment horizontal="center" vertical="center"/>
      <protection locked="0"/>
    </xf>
    <xf numFmtId="0" fontId="39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43" fontId="39" fillId="0" borderId="0" xfId="1" applyFont="1" applyFill="1" applyBorder="1" applyAlignment="1" applyProtection="1">
      <alignment horizontal="center" vertical="center"/>
      <protection locked="0"/>
    </xf>
    <xf numFmtId="166" fontId="39" fillId="0" borderId="0" xfId="0" applyNumberFormat="1" applyFont="1" applyFill="1" applyBorder="1" applyAlignment="1" applyProtection="1">
      <alignment horizontal="right" vertical="center"/>
      <protection locked="0"/>
    </xf>
    <xf numFmtId="166" fontId="39" fillId="0" borderId="0" xfId="0" applyNumberFormat="1" applyFont="1" applyFill="1" applyBorder="1" applyAlignment="1" applyProtection="1">
      <alignment vertical="center"/>
      <protection locked="0"/>
    </xf>
    <xf numFmtId="166" fontId="20" fillId="0" borderId="0" xfId="0" applyNumberFormat="1" applyFont="1" applyFill="1" applyBorder="1" applyAlignment="1" applyProtection="1">
      <alignment horizontal="right" vertical="center"/>
      <protection locked="0"/>
    </xf>
    <xf numFmtId="0" fontId="13" fillId="0" borderId="1" xfId="0" applyFont="1" applyFill="1" applyBorder="1" applyAlignment="1" applyProtection="1">
      <alignment horizontal="left" vertical="center"/>
      <protection locked="0"/>
    </xf>
    <xf numFmtId="0" fontId="39" fillId="0" borderId="1" xfId="0" applyFont="1" applyFill="1" applyBorder="1" applyAlignment="1" applyProtection="1">
      <alignment horizontal="center" vertical="center"/>
      <protection locked="0"/>
    </xf>
    <xf numFmtId="0" fontId="39" fillId="0" borderId="1" xfId="0" applyFont="1" applyFill="1" applyBorder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0" fontId="7" fillId="0" borderId="0" xfId="2" applyFont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165" fontId="4" fillId="2" borderId="0" xfId="0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9" fillId="0" borderId="0" xfId="2" applyFont="1" applyBorder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8" fillId="2" borderId="0" xfId="2" applyFont="1" applyFill="1" applyAlignment="1" applyProtection="1">
      <alignment vertical="center"/>
      <protection locked="0"/>
    </xf>
    <xf numFmtId="0" fontId="10" fillId="2" borderId="0" xfId="2" applyFont="1" applyFill="1" applyAlignment="1" applyProtection="1">
      <alignment vertical="center"/>
      <protection locked="0"/>
    </xf>
    <xf numFmtId="0" fontId="27" fillId="0" borderId="0" xfId="2" applyFont="1" applyAlignment="1" applyProtection="1">
      <alignment vertical="center"/>
      <protection locked="0"/>
    </xf>
    <xf numFmtId="0" fontId="21" fillId="0" borderId="0" xfId="2" applyFont="1" applyAlignment="1" applyProtection="1">
      <alignment horizontal="centerContinuous" vertical="center"/>
      <protection locked="0"/>
    </xf>
    <xf numFmtId="0" fontId="21" fillId="0" borderId="0" xfId="2" applyFont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0" fillId="4" borderId="0" xfId="0" applyFont="1" applyFill="1" applyAlignment="1" applyProtection="1">
      <alignment vertical="center"/>
      <protection locked="0"/>
    </xf>
    <xf numFmtId="166" fontId="30" fillId="4" borderId="0" xfId="0" applyNumberFormat="1" applyFont="1" applyFill="1" applyAlignment="1" applyProtection="1">
      <alignment vertical="center"/>
      <protection locked="0"/>
    </xf>
    <xf numFmtId="166" fontId="24" fillId="0" borderId="0" xfId="0" applyNumberFormat="1" applyFont="1" applyFill="1" applyBorder="1" applyAlignment="1" applyProtection="1">
      <alignment horizontal="right" vertical="center"/>
      <protection locked="0"/>
    </xf>
    <xf numFmtId="166" fontId="23" fillId="0" borderId="1" xfId="0" applyNumberFormat="1" applyFont="1" applyFill="1" applyBorder="1" applyAlignment="1" applyProtection="1">
      <alignment horizontal="right" vertical="center"/>
      <protection locked="0"/>
    </xf>
    <xf numFmtId="0" fontId="30" fillId="0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44" fillId="0" borderId="0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26" fillId="0" borderId="0" xfId="2" applyFont="1" applyFill="1" applyBorder="1" applyAlignment="1" applyProtection="1">
      <alignment horizontal="centerContinuous" vertical="center"/>
      <protection locked="0"/>
    </xf>
    <xf numFmtId="0" fontId="30" fillId="0" borderId="0" xfId="0" applyFont="1" applyFill="1" applyBorder="1" applyAlignment="1" applyProtection="1">
      <alignment horizontal="centerContinuous" vertical="center"/>
      <protection locked="0"/>
    </xf>
    <xf numFmtId="0" fontId="48" fillId="0" borderId="0" xfId="0" applyFont="1" applyFill="1" applyBorder="1" applyAlignment="1" applyProtection="1">
      <alignment vertical="center"/>
      <protection locked="0"/>
    </xf>
    <xf numFmtId="0" fontId="47" fillId="0" borderId="0" xfId="2" applyFont="1" applyFill="1" applyBorder="1" applyAlignment="1" applyProtection="1">
      <alignment horizontal="centerContinuous" vertical="center"/>
      <protection locked="0"/>
    </xf>
    <xf numFmtId="0" fontId="48" fillId="0" borderId="0" xfId="0" applyFont="1" applyFill="1" applyBorder="1" applyAlignment="1" applyProtection="1">
      <alignment horizontal="centerContinuous" vertical="center"/>
      <protection locked="0"/>
    </xf>
    <xf numFmtId="0" fontId="48" fillId="0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horizontal="centerContinuous" vertical="center"/>
      <protection locked="0"/>
    </xf>
    <xf numFmtId="0" fontId="48" fillId="0" borderId="0" xfId="0" applyFont="1" applyFill="1" applyAlignment="1" applyProtection="1">
      <alignment horizontal="centerContinuous" vertical="center"/>
      <protection locked="0"/>
    </xf>
    <xf numFmtId="0" fontId="46" fillId="0" borderId="0" xfId="0" applyFont="1" applyFill="1" applyBorder="1" applyAlignment="1" applyProtection="1">
      <alignment horizontal="centerContinuous" vertical="center"/>
      <protection locked="0"/>
    </xf>
    <xf numFmtId="0" fontId="46" fillId="0" borderId="0" xfId="0" applyFont="1" applyFill="1" applyAlignment="1" applyProtection="1">
      <alignment horizontal="left" vertical="center"/>
      <protection locked="0"/>
    </xf>
    <xf numFmtId="0" fontId="48" fillId="0" borderId="0" xfId="0" applyFont="1" applyFill="1" applyBorder="1" applyAlignment="1" applyProtection="1">
      <alignment horizontal="left" vertical="center"/>
      <protection locked="0"/>
    </xf>
    <xf numFmtId="0" fontId="48" fillId="0" borderId="0" xfId="0" applyFont="1" applyFill="1" applyAlignment="1" applyProtection="1">
      <alignment horizontal="center" vertical="center"/>
      <protection locked="0"/>
    </xf>
    <xf numFmtId="0" fontId="46" fillId="0" borderId="0" xfId="0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left" vertical="center"/>
      <protection locked="0"/>
    </xf>
    <xf numFmtId="0" fontId="1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left"/>
      <protection locked="0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44" fillId="0" borderId="1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Border="1" applyAlignment="1" applyProtection="1">
      <alignment vertical="center"/>
      <protection locked="0"/>
    </xf>
    <xf numFmtId="0" fontId="30" fillId="0" borderId="1" xfId="0" applyFont="1" applyFill="1" applyBorder="1" applyAlignment="1" applyProtection="1">
      <alignment horizontal="left" vertical="center"/>
      <protection locked="0"/>
    </xf>
    <xf numFmtId="0" fontId="24" fillId="0" borderId="0" xfId="2" applyFont="1" applyFill="1" applyBorder="1" applyAlignment="1" applyProtection="1">
      <alignment horizontal="centerContinuous" vertical="center"/>
      <protection locked="0"/>
    </xf>
    <xf numFmtId="0" fontId="25" fillId="0" borderId="0" xfId="2" applyFont="1" applyFill="1" applyBorder="1" applyAlignment="1" applyProtection="1">
      <alignment horizontal="centerContinuous"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4" fillId="0" borderId="0" xfId="0" applyFont="1" applyFill="1" applyProtection="1">
      <protection locked="0"/>
    </xf>
    <xf numFmtId="0" fontId="16" fillId="0" borderId="0" xfId="0" applyFont="1" applyFill="1" applyProtection="1">
      <protection locked="0"/>
    </xf>
    <xf numFmtId="0" fontId="13" fillId="0" borderId="0" xfId="0" applyFont="1" applyFill="1" applyProtection="1">
      <protection locked="0"/>
    </xf>
    <xf numFmtId="0" fontId="13" fillId="0" borderId="0" xfId="0" applyFont="1" applyFill="1" applyAlignment="1" applyProtection="1"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166" fontId="25" fillId="0" borderId="0" xfId="0" applyNumberFormat="1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Border="1" applyAlignment="1" applyProtection="1">
      <alignment horizontal="right" vertical="center"/>
      <protection locked="0"/>
    </xf>
    <xf numFmtId="166" fontId="25" fillId="0" borderId="0" xfId="1" applyNumberFormat="1" applyFont="1" applyFill="1" applyBorder="1" applyAlignment="1" applyProtection="1">
      <alignment horizontal="right" vertical="center"/>
      <protection locked="0"/>
    </xf>
    <xf numFmtId="166" fontId="26" fillId="0" borderId="0" xfId="0" applyNumberFormat="1" applyFont="1" applyFill="1" applyBorder="1" applyAlignment="1" applyProtection="1">
      <alignment horizontal="right" vertical="center"/>
      <protection locked="0"/>
    </xf>
    <xf numFmtId="167" fontId="30" fillId="0" borderId="0" xfId="0" applyNumberFormat="1" applyFont="1" applyFill="1" applyAlignment="1" applyProtection="1">
      <alignment vertical="center"/>
      <protection locked="0"/>
    </xf>
    <xf numFmtId="0" fontId="31" fillId="0" borderId="1" xfId="0" applyFont="1" applyFill="1" applyBorder="1" applyAlignment="1" applyProtection="1">
      <alignment horizontal="left" vertical="center"/>
      <protection locked="0"/>
    </xf>
    <xf numFmtId="166" fontId="25" fillId="0" borderId="1" xfId="0" applyNumberFormat="1" applyFont="1" applyFill="1" applyBorder="1" applyAlignment="1" applyProtection="1">
      <alignment horizontal="right" vertical="center"/>
      <protection locked="0"/>
    </xf>
    <xf numFmtId="0" fontId="31" fillId="0" borderId="1" xfId="0" applyFont="1" applyFill="1" applyBorder="1" applyAlignment="1" applyProtection="1">
      <alignment horizontal="right" vertical="center"/>
      <protection locked="0"/>
    </xf>
    <xf numFmtId="0" fontId="31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vertical="center"/>
      <protection locked="0"/>
    </xf>
    <xf numFmtId="0" fontId="31" fillId="0" borderId="0" xfId="0" applyFont="1" applyFill="1" applyAlignment="1" applyProtection="1">
      <alignment horizontal="left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centerContinuous" vertical="center"/>
      <protection locked="0"/>
    </xf>
    <xf numFmtId="0" fontId="38" fillId="0" borderId="0" xfId="0" applyFont="1" applyFill="1" applyBorder="1" applyAlignment="1" applyProtection="1">
      <alignment horizontal="centerContinuous" vertical="center"/>
      <protection locked="0"/>
    </xf>
    <xf numFmtId="0" fontId="26" fillId="0" borderId="0" xfId="2" applyFont="1" applyFill="1" applyBorder="1" applyAlignment="1" applyProtection="1">
      <alignment horizontal="left" vertical="center"/>
      <protection locked="0"/>
    </xf>
    <xf numFmtId="0" fontId="50" fillId="0" borderId="0" xfId="0" applyFont="1" applyFill="1" applyBorder="1" applyAlignment="1" applyProtection="1">
      <alignment vertical="center"/>
      <protection locked="0"/>
    </xf>
    <xf numFmtId="0" fontId="26" fillId="0" borderId="0" xfId="2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/>
      <protection locked="0"/>
    </xf>
    <xf numFmtId="0" fontId="7" fillId="0" borderId="0" xfId="2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165" fontId="4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10" fillId="0" borderId="0" xfId="2" applyFont="1" applyFill="1" applyAlignment="1" applyProtection="1">
      <alignment vertical="center"/>
      <protection locked="0"/>
    </xf>
    <xf numFmtId="0" fontId="8" fillId="0" borderId="0" xfId="2" applyFont="1" applyFill="1" applyAlignment="1" applyProtection="1">
      <alignment vertical="center"/>
      <protection locked="0"/>
    </xf>
    <xf numFmtId="0" fontId="9" fillId="0" borderId="0" xfId="2" applyFont="1" applyFill="1" applyBorder="1" applyAlignment="1" applyProtection="1">
      <alignment vertical="center"/>
      <protection locked="0"/>
    </xf>
    <xf numFmtId="0" fontId="14" fillId="0" borderId="0" xfId="0" applyFont="1" applyFill="1" applyAlignment="1" applyProtection="1">
      <protection locked="0"/>
    </xf>
    <xf numFmtId="0" fontId="13" fillId="0" borderId="0" xfId="0" applyFont="1" applyFill="1" applyBorder="1" applyProtection="1">
      <protection locked="0"/>
    </xf>
    <xf numFmtId="0" fontId="16" fillId="0" borderId="0" xfId="0" applyFont="1" applyFill="1" applyBorder="1" applyAlignment="1" applyProtection="1">
      <alignment horizontal="left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19" fillId="0" borderId="0" xfId="0" applyFont="1" applyFill="1" applyAlignment="1" applyProtection="1">
      <alignment horizontal="center" vertical="center" wrapText="1"/>
      <protection locked="0"/>
    </xf>
    <xf numFmtId="0" fontId="52" fillId="0" borderId="0" xfId="0" applyFont="1" applyFill="1" applyProtection="1">
      <protection locked="0"/>
    </xf>
    <xf numFmtId="0" fontId="53" fillId="0" borderId="0" xfId="0" applyFont="1" applyFill="1" applyBorder="1" applyAlignment="1" applyProtection="1">
      <alignment horizontal="left" vertical="center"/>
      <protection locked="0"/>
    </xf>
    <xf numFmtId="166" fontId="42" fillId="0" borderId="0" xfId="0" applyNumberFormat="1" applyFont="1" applyFill="1" applyBorder="1" applyAlignment="1" applyProtection="1">
      <alignment horizontal="center" vertical="center"/>
      <protection locked="0"/>
    </xf>
    <xf numFmtId="166" fontId="42" fillId="0" borderId="0" xfId="0" applyNumberFormat="1" applyFont="1" applyFill="1" applyBorder="1" applyAlignment="1" applyProtection="1">
      <alignment horizontal="left" vertical="center"/>
      <protection locked="0"/>
    </xf>
    <xf numFmtId="166" fontId="42" fillId="0" borderId="0" xfId="0" applyNumberFormat="1" applyFont="1" applyFill="1" applyBorder="1" applyAlignment="1" applyProtection="1">
      <alignment vertical="center"/>
      <protection locked="0"/>
    </xf>
    <xf numFmtId="0" fontId="52" fillId="0" borderId="0" xfId="0" applyFont="1" applyFill="1" applyBorder="1" applyAlignment="1" applyProtection="1">
      <alignment vertical="center"/>
      <protection locked="0"/>
    </xf>
    <xf numFmtId="166" fontId="42" fillId="0" borderId="0" xfId="0" applyNumberFormat="1" applyFont="1" applyFill="1" applyBorder="1" applyAlignment="1" applyProtection="1">
      <alignment horizontal="right" vertical="center"/>
      <protection locked="0"/>
    </xf>
    <xf numFmtId="166" fontId="13" fillId="0" borderId="0" xfId="0" applyNumberFormat="1" applyFont="1" applyFill="1" applyProtection="1">
      <protection locked="0"/>
    </xf>
    <xf numFmtId="0" fontId="53" fillId="0" borderId="1" xfId="0" applyFont="1" applyFill="1" applyBorder="1" applyAlignment="1" applyProtection="1">
      <alignment horizontal="left" vertical="center"/>
      <protection locked="0"/>
    </xf>
    <xf numFmtId="166" fontId="42" fillId="0" borderId="1" xfId="0" applyNumberFormat="1" applyFont="1" applyFill="1" applyBorder="1" applyAlignment="1" applyProtection="1">
      <alignment horizontal="right" vertical="center"/>
      <protection locked="0"/>
    </xf>
    <xf numFmtId="0" fontId="35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centerContinuous"/>
      <protection locked="0"/>
    </xf>
    <xf numFmtId="0" fontId="30" fillId="0" borderId="0" xfId="0" applyFont="1" applyFill="1" applyProtection="1">
      <protection locked="0"/>
    </xf>
    <xf numFmtId="0" fontId="30" fillId="0" borderId="0" xfId="0" applyFont="1" applyFill="1" applyAlignment="1" applyProtection="1">
      <protection locked="0"/>
    </xf>
    <xf numFmtId="0" fontId="39" fillId="0" borderId="0" xfId="2" applyFont="1" applyFill="1" applyBorder="1" applyAlignment="1" applyProtection="1">
      <alignment horizontal="centerContinuous" vertical="center"/>
      <protection locked="0"/>
    </xf>
    <xf numFmtId="0" fontId="16" fillId="0" borderId="0" xfId="0" applyFont="1" applyFill="1" applyBorder="1" applyAlignment="1" applyProtection="1">
      <alignment horizontal="centerContinuous"/>
      <protection locked="0"/>
    </xf>
    <xf numFmtId="0" fontId="17" fillId="0" borderId="0" xfId="0" applyFont="1" applyFill="1" applyBorder="1" applyAlignment="1" applyProtection="1">
      <alignment horizontal="centerContinuous"/>
      <protection locked="0"/>
    </xf>
    <xf numFmtId="0" fontId="34" fillId="0" borderId="0" xfId="0" applyFont="1" applyFill="1" applyBorder="1" applyAlignment="1" applyProtection="1">
      <alignment horizontal="left"/>
      <protection locked="0"/>
    </xf>
    <xf numFmtId="0" fontId="34" fillId="0" borderId="0" xfId="0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Protection="1">
      <protection locked="0"/>
    </xf>
    <xf numFmtId="0" fontId="34" fillId="0" borderId="0" xfId="0" applyFont="1" applyFill="1" applyBorder="1" applyAlignment="1" applyProtection="1">
      <alignment horizontal="right"/>
      <protection locked="0"/>
    </xf>
    <xf numFmtId="0" fontId="34" fillId="0" borderId="0" xfId="0" applyFont="1" applyFill="1" applyProtection="1">
      <protection locked="0"/>
    </xf>
    <xf numFmtId="0" fontId="16" fillId="0" borderId="0" xfId="0" applyFont="1" applyFill="1" applyAlignment="1" applyProtection="1">
      <protection locked="0"/>
    </xf>
    <xf numFmtId="0" fontId="13" fillId="0" borderId="0" xfId="0" applyFont="1" applyFill="1" applyBorder="1" applyAlignment="1" applyProtection="1">
      <alignment horizontal="center"/>
      <protection locked="0"/>
    </xf>
    <xf numFmtId="0" fontId="13" fillId="0" borderId="0" xfId="0" applyFont="1" applyFill="1" applyAlignment="1" applyProtection="1">
      <alignment horizontal="left"/>
      <protection locked="0"/>
    </xf>
    <xf numFmtId="0" fontId="13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7" fillId="0" borderId="0" xfId="2" applyFont="1" applyFill="1" applyBorder="1" applyAlignment="1" applyProtection="1">
      <alignment vertical="center"/>
      <protection locked="0"/>
    </xf>
    <xf numFmtId="0" fontId="30" fillId="0" borderId="0" xfId="0" applyFont="1" applyFill="1" applyBorder="1" applyAlignment="1" applyProtection="1">
      <alignment horizontal="right" vertical="center"/>
      <protection locked="0"/>
    </xf>
    <xf numFmtId="166" fontId="23" fillId="0" borderId="0" xfId="1" applyNumberFormat="1" applyFont="1" applyFill="1" applyBorder="1" applyAlignment="1" applyProtection="1">
      <alignment horizontal="right" vertical="center"/>
      <protection locked="0"/>
    </xf>
    <xf numFmtId="167" fontId="30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Border="1" applyAlignment="1" applyProtection="1">
      <alignment horizontal="right" vertical="center"/>
      <protection locked="0"/>
    </xf>
    <xf numFmtId="0" fontId="11" fillId="0" borderId="0" xfId="0" applyFont="1" applyFill="1" applyBorder="1" applyAlignment="1" applyProtection="1">
      <alignment vertical="center"/>
      <protection locked="0"/>
    </xf>
    <xf numFmtId="0" fontId="27" fillId="0" borderId="0" xfId="2" quotePrefix="1" applyFont="1" applyAlignment="1" applyProtection="1">
      <alignment horizontal="centerContinuous" vertical="center"/>
      <protection locked="0"/>
    </xf>
    <xf numFmtId="0" fontId="27" fillId="0" borderId="0" xfId="2" applyFont="1" applyAlignment="1" applyProtection="1">
      <alignment horizontal="centerContinuous" vertical="center"/>
      <protection locked="0"/>
    </xf>
    <xf numFmtId="0" fontId="27" fillId="0" borderId="0" xfId="2" quotePrefix="1" applyFont="1" applyAlignment="1" applyProtection="1">
      <alignment vertical="center"/>
      <protection locked="0"/>
    </xf>
    <xf numFmtId="0" fontId="24" fillId="0" borderId="0" xfId="2" applyFont="1" applyAlignment="1" applyProtection="1">
      <alignment horizontal="centerContinuous" vertical="center"/>
      <protection locked="0"/>
    </xf>
    <xf numFmtId="0" fontId="23" fillId="0" borderId="0" xfId="2" applyFont="1" applyAlignment="1" applyProtection="1">
      <alignment horizontal="centerContinuous" vertical="center"/>
      <protection locked="0"/>
    </xf>
    <xf numFmtId="0" fontId="23" fillId="0" borderId="0" xfId="2" quotePrefix="1" applyFont="1" applyAlignment="1" applyProtection="1">
      <alignment horizontal="centerContinuous" vertical="center"/>
      <protection locked="0"/>
    </xf>
    <xf numFmtId="0" fontId="21" fillId="0" borderId="0" xfId="2" quotePrefix="1" applyFont="1" applyAlignment="1" applyProtection="1">
      <alignment horizontal="centerContinuous" vertical="center"/>
      <protection locked="0"/>
    </xf>
    <xf numFmtId="0" fontId="21" fillId="0" borderId="0" xfId="2" quotePrefix="1" applyFont="1" applyAlignment="1" applyProtection="1">
      <alignment vertical="center"/>
      <protection locked="0"/>
    </xf>
    <xf numFmtId="0" fontId="22" fillId="0" borderId="0" xfId="15" applyFont="1" applyFill="1" applyBorder="1" applyProtection="1">
      <protection locked="0"/>
    </xf>
    <xf numFmtId="0" fontId="22" fillId="0" borderId="0" xfId="15" applyFont="1" applyProtection="1">
      <protection locked="0"/>
    </xf>
    <xf numFmtId="0" fontId="34" fillId="4" borderId="0" xfId="0" applyFont="1" applyFill="1" applyAlignment="1" applyProtection="1">
      <alignment vertical="center"/>
      <protection locked="0"/>
    </xf>
    <xf numFmtId="0" fontId="22" fillId="4" borderId="0" xfId="15" applyFont="1" applyFill="1" applyProtection="1">
      <protection locked="0"/>
    </xf>
    <xf numFmtId="0" fontId="23" fillId="0" borderId="0" xfId="15" applyFont="1" applyBorder="1" applyAlignment="1" applyProtection="1">
      <alignment vertical="center"/>
      <protection locked="0"/>
    </xf>
    <xf numFmtId="0" fontId="23" fillId="0" borderId="0" xfId="15" applyFont="1" applyBorder="1" applyAlignment="1" applyProtection="1">
      <alignment horizontal="center" vertical="center"/>
      <protection locked="0"/>
    </xf>
    <xf numFmtId="166" fontId="23" fillId="0" borderId="0" xfId="15" applyNumberFormat="1" applyFont="1" applyFill="1" applyBorder="1" applyAlignment="1" applyProtection="1">
      <alignment horizontal="center" vertical="center"/>
      <protection locked="0"/>
    </xf>
    <xf numFmtId="40" fontId="23" fillId="0" borderId="0" xfId="15" applyNumberFormat="1" applyFont="1" applyFill="1" applyBorder="1" applyAlignment="1" applyProtection="1">
      <alignment vertical="center"/>
      <protection locked="0"/>
    </xf>
    <xf numFmtId="0" fontId="23" fillId="0" borderId="0" xfId="15" applyFont="1" applyBorder="1" applyProtection="1">
      <protection locked="0"/>
    </xf>
    <xf numFmtId="0" fontId="23" fillId="0" borderId="0" xfId="15" applyFont="1" applyProtection="1">
      <protection locked="0"/>
    </xf>
    <xf numFmtId="0" fontId="23" fillId="4" borderId="0" xfId="15" applyFont="1" applyFill="1" applyProtection="1">
      <protection locked="0"/>
    </xf>
    <xf numFmtId="0" fontId="29" fillId="0" borderId="0" xfId="15" applyFont="1" applyProtection="1">
      <protection locked="0"/>
    </xf>
    <xf numFmtId="0" fontId="24" fillId="0" borderId="0" xfId="15" applyFont="1" applyBorder="1" applyAlignment="1" applyProtection="1">
      <alignment vertical="center"/>
      <protection locked="0"/>
    </xf>
    <xf numFmtId="0" fontId="23" fillId="0" borderId="0" xfId="15" quotePrefix="1" applyFont="1" applyBorder="1" applyAlignment="1" applyProtection="1">
      <alignment horizontal="left" vertical="center"/>
      <protection locked="0"/>
    </xf>
    <xf numFmtId="166" fontId="23" fillId="0" borderId="0" xfId="15" applyNumberFormat="1" applyFont="1" applyFill="1" applyBorder="1" applyAlignment="1" applyProtection="1">
      <alignment vertical="center"/>
      <protection locked="0"/>
    </xf>
    <xf numFmtId="166" fontId="23" fillId="0" borderId="0" xfId="15" applyNumberFormat="1" applyFont="1" applyBorder="1" applyAlignment="1" applyProtection="1">
      <alignment vertical="center"/>
      <protection locked="0"/>
    </xf>
    <xf numFmtId="40" fontId="23" fillId="0" borderId="0" xfId="15" applyNumberFormat="1" applyFont="1" applyBorder="1" applyAlignment="1" applyProtection="1">
      <alignment vertical="center"/>
      <protection locked="0"/>
    </xf>
    <xf numFmtId="0" fontId="20" fillId="0" borderId="0" xfId="15" applyFont="1" applyBorder="1" applyAlignment="1" applyProtection="1">
      <alignment horizontal="centerContinuous" vertical="center"/>
      <protection locked="0"/>
    </xf>
    <xf numFmtId="166" fontId="20" fillId="0" borderId="0" xfId="15" applyNumberFormat="1" applyFont="1" applyBorder="1" applyAlignment="1" applyProtection="1">
      <alignment horizontal="centerContinuous" vertical="center"/>
      <protection locked="0"/>
    </xf>
    <xf numFmtId="40" fontId="20" fillId="0" borderId="0" xfId="15" applyNumberFormat="1" applyFont="1" applyBorder="1" applyAlignment="1" applyProtection="1">
      <alignment horizontal="centerContinuous" vertical="center"/>
      <protection locked="0"/>
    </xf>
    <xf numFmtId="0" fontId="24" fillId="0" borderId="0" xfId="15" applyFont="1" applyBorder="1" applyAlignment="1" applyProtection="1">
      <alignment horizontal="left" vertical="center"/>
      <protection locked="0"/>
    </xf>
    <xf numFmtId="0" fontId="24" fillId="0" borderId="0" xfId="15" applyFont="1" applyBorder="1" applyAlignment="1" applyProtection="1">
      <alignment horizontal="right" vertical="center"/>
      <protection locked="0"/>
    </xf>
    <xf numFmtId="0" fontId="23" fillId="0" borderId="0" xfId="15" applyFont="1" applyAlignment="1" applyProtection="1">
      <alignment vertical="center"/>
      <protection locked="0"/>
    </xf>
    <xf numFmtId="0" fontId="29" fillId="0" borderId="0" xfId="15" applyFont="1" applyAlignment="1" applyProtection="1">
      <alignment vertical="center"/>
      <protection locked="0"/>
    </xf>
    <xf numFmtId="0" fontId="10" fillId="0" borderId="0" xfId="15" applyFont="1" applyProtection="1">
      <protection locked="0"/>
    </xf>
    <xf numFmtId="0" fontId="12" fillId="0" borderId="0" xfId="15" applyFont="1" applyProtection="1">
      <protection locked="0"/>
    </xf>
    <xf numFmtId="166" fontId="13" fillId="5" borderId="0" xfId="0" applyNumberFormat="1" applyFont="1" applyFill="1" applyProtection="1">
      <protection locked="0"/>
    </xf>
    <xf numFmtId="0" fontId="23" fillId="0" borderId="2" xfId="15" applyFont="1" applyBorder="1" applyAlignment="1" applyProtection="1">
      <alignment vertical="center"/>
      <protection locked="0"/>
    </xf>
    <xf numFmtId="0" fontId="24" fillId="0" borderId="2" xfId="15" applyFont="1" applyBorder="1" applyAlignment="1" applyProtection="1">
      <alignment horizontal="centerContinuous" vertical="center"/>
      <protection locked="0"/>
    </xf>
    <xf numFmtId="0" fontId="23" fillId="0" borderId="2" xfId="15" applyFont="1" applyBorder="1" applyAlignment="1" applyProtection="1">
      <alignment horizontal="centerContinuous" vertical="center"/>
      <protection locked="0"/>
    </xf>
    <xf numFmtId="0" fontId="23" fillId="0" borderId="2" xfId="15" quotePrefix="1" applyFont="1" applyBorder="1" applyAlignment="1" applyProtection="1">
      <alignment horizontal="centerContinuous" vertical="center"/>
      <protection locked="0"/>
    </xf>
    <xf numFmtId="40" fontId="23" fillId="0" borderId="2" xfId="15" applyNumberFormat="1" applyFont="1" applyFill="1" applyBorder="1" applyAlignment="1" applyProtection="1">
      <alignment vertical="center"/>
      <protection locked="0"/>
    </xf>
    <xf numFmtId="0" fontId="23" fillId="0" borderId="2" xfId="15" applyFont="1" applyBorder="1" applyAlignment="1">
      <alignment vertical="center"/>
    </xf>
    <xf numFmtId="0" fontId="24" fillId="0" borderId="2" xfId="15" applyFont="1" applyBorder="1" applyAlignment="1">
      <alignment horizontal="centerContinuous" vertical="center"/>
    </xf>
    <xf numFmtId="0" fontId="23" fillId="0" borderId="2" xfId="15" applyFont="1" applyBorder="1" applyAlignment="1">
      <alignment horizontal="centerContinuous" vertical="center"/>
    </xf>
    <xf numFmtId="0" fontId="23" fillId="0" borderId="1" xfId="15" applyFont="1" applyBorder="1" applyAlignment="1">
      <alignment vertical="center"/>
    </xf>
    <xf numFmtId="0" fontId="23" fillId="0" borderId="1" xfId="15" applyFont="1" applyBorder="1" applyAlignment="1">
      <alignment horizontal="center" vertical="center"/>
    </xf>
    <xf numFmtId="166" fontId="23" fillId="0" borderId="1" xfId="15" applyNumberFormat="1" applyFont="1" applyFill="1" applyBorder="1" applyAlignment="1">
      <alignment horizontal="center" vertical="center"/>
    </xf>
    <xf numFmtId="40" fontId="23" fillId="0" borderId="2" xfId="15" applyNumberFormat="1" applyFont="1" applyFill="1" applyBorder="1" applyAlignment="1">
      <alignment vertical="center"/>
    </xf>
    <xf numFmtId="40" fontId="23" fillId="0" borderId="1" xfId="15" applyNumberFormat="1" applyFont="1" applyFill="1" applyBorder="1" applyAlignment="1">
      <alignment vertical="center"/>
    </xf>
    <xf numFmtId="166" fontId="39" fillId="0" borderId="0" xfId="15" applyNumberFormat="1" applyFont="1" applyBorder="1" applyAlignment="1">
      <alignment horizontal="center" vertical="center"/>
    </xf>
    <xf numFmtId="166" fontId="39" fillId="3" borderId="0" xfId="15" applyNumberFormat="1" applyFont="1" applyFill="1" applyBorder="1" applyAlignment="1">
      <alignment horizontal="center" vertical="center"/>
    </xf>
    <xf numFmtId="40" fontId="39" fillId="0" borderId="0" xfId="15" applyNumberFormat="1" applyFont="1" applyBorder="1" applyAlignment="1">
      <alignment vertical="center"/>
    </xf>
    <xf numFmtId="166" fontId="39" fillId="0" borderId="0" xfId="15" applyNumberFormat="1" applyFont="1" applyBorder="1" applyAlignment="1">
      <alignment horizontal="centerContinuous" vertical="center"/>
    </xf>
    <xf numFmtId="166" fontId="39" fillId="3" borderId="0" xfId="15" applyNumberFormat="1" applyFont="1" applyFill="1" applyBorder="1" applyAlignment="1">
      <alignment horizontal="centerContinuous" vertical="center"/>
    </xf>
    <xf numFmtId="40" fontId="39" fillId="0" borderId="0" xfId="15" applyNumberFormat="1" applyFont="1" applyBorder="1" applyAlignment="1">
      <alignment horizontal="centerContinuous" vertical="center"/>
    </xf>
    <xf numFmtId="0" fontId="20" fillId="0" borderId="0" xfId="15" applyFont="1" applyBorder="1" applyAlignment="1">
      <alignment horizontal="left" vertical="center"/>
    </xf>
    <xf numFmtId="0" fontId="20" fillId="0" borderId="0" xfId="15" applyFont="1" applyBorder="1" applyAlignment="1">
      <alignment horizontal="right" vertical="center"/>
    </xf>
    <xf numFmtId="0" fontId="39" fillId="2" borderId="0" xfId="15" applyFont="1" applyFill="1" applyBorder="1" applyAlignment="1">
      <alignment vertical="center"/>
    </xf>
    <xf numFmtId="0" fontId="39" fillId="0" borderId="0" xfId="15" applyFont="1" applyBorder="1" applyAlignment="1">
      <alignment horizontal="centerContinuous" vertical="center"/>
    </xf>
    <xf numFmtId="0" fontId="20" fillId="2" borderId="0" xfId="15" applyFont="1" applyFill="1" applyBorder="1" applyAlignment="1">
      <alignment vertical="center"/>
    </xf>
    <xf numFmtId="0" fontId="39" fillId="0" borderId="0" xfId="15" applyFont="1" applyBorder="1" applyAlignment="1">
      <alignment horizontal="center" vertical="center"/>
    </xf>
    <xf numFmtId="0" fontId="39" fillId="0" borderId="0" xfId="15" applyFont="1" applyBorder="1" applyAlignment="1">
      <alignment vertical="center"/>
    </xf>
    <xf numFmtId="0" fontId="20" fillId="0" borderId="0" xfId="15" applyFont="1" applyBorder="1" applyAlignment="1">
      <alignment vertical="center"/>
    </xf>
    <xf numFmtId="166" fontId="39" fillId="0" borderId="0" xfId="15" applyNumberFormat="1" applyFont="1" applyFill="1" applyBorder="1" applyAlignment="1">
      <alignment horizontal="right" vertical="center"/>
    </xf>
    <xf numFmtId="166" fontId="39" fillId="0" borderId="0" xfId="15" applyNumberFormat="1" applyFont="1" applyFill="1" applyBorder="1" applyAlignment="1">
      <alignment vertical="center"/>
    </xf>
    <xf numFmtId="166" fontId="39" fillId="0" borderId="0" xfId="15" applyNumberFormat="1" applyFont="1" applyFill="1" applyBorder="1" applyAlignment="1">
      <alignment horizontal="center" vertical="center"/>
    </xf>
    <xf numFmtId="0" fontId="22" fillId="0" borderId="0" xfId="15" applyFont="1" applyFill="1" applyBorder="1" applyAlignment="1">
      <alignment vertical="center"/>
    </xf>
    <xf numFmtId="0" fontId="22" fillId="0" borderId="0" xfId="15" applyFont="1" applyAlignment="1">
      <alignment vertical="center"/>
    </xf>
    <xf numFmtId="0" fontId="10" fillId="0" borderId="0" xfId="15" applyFont="1" applyAlignment="1">
      <alignment vertical="center"/>
    </xf>
    <xf numFmtId="0" fontId="12" fillId="0" borderId="0" xfId="15" applyFont="1" applyAlignment="1">
      <alignment vertical="center"/>
    </xf>
    <xf numFmtId="0" fontId="39" fillId="0" borderId="2" xfId="15" applyFont="1" applyBorder="1" applyAlignment="1">
      <alignment vertical="center"/>
    </xf>
    <xf numFmtId="0" fontId="20" fillId="0" borderId="2" xfId="15" applyFont="1" applyBorder="1" applyAlignment="1">
      <alignment horizontal="centerContinuous" vertical="center"/>
    </xf>
    <xf numFmtId="0" fontId="39" fillId="0" borderId="2" xfId="15" applyFont="1" applyBorder="1" applyAlignment="1">
      <alignment horizontal="centerContinuous" vertical="center"/>
    </xf>
    <xf numFmtId="166" fontId="39" fillId="0" borderId="2" xfId="15" applyNumberFormat="1" applyFont="1" applyFill="1" applyBorder="1" applyAlignment="1">
      <alignment vertical="center"/>
    </xf>
    <xf numFmtId="166" fontId="24" fillId="0" borderId="0" xfId="15" applyNumberFormat="1" applyFont="1" applyFill="1" applyBorder="1" applyAlignment="1" applyProtection="1">
      <alignment horizontal="right" vertical="center"/>
      <protection locked="0"/>
    </xf>
    <xf numFmtId="166" fontId="23" fillId="0" borderId="0" xfId="15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 applyProtection="1">
      <alignment horizontal="centerContinuous" vertical="center"/>
      <protection locked="0"/>
    </xf>
    <xf numFmtId="0" fontId="31" fillId="0" borderId="0" xfId="0" applyFont="1" applyFill="1" applyBorder="1" applyAlignment="1" applyProtection="1">
      <alignment horizontal="centerContinuous"/>
      <protection locked="0"/>
    </xf>
    <xf numFmtId="0" fontId="26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protection locked="0"/>
    </xf>
    <xf numFmtId="0" fontId="22" fillId="0" borderId="0" xfId="2" applyFont="1" applyFill="1" applyBorder="1" applyAlignment="1" applyProtection="1">
      <alignment horizontal="center" vertical="center"/>
      <protection locked="0"/>
    </xf>
    <xf numFmtId="0" fontId="23" fillId="0" borderId="0" xfId="15" applyFont="1" applyFill="1" applyBorder="1" applyAlignment="1" applyProtection="1">
      <alignment vertical="center"/>
      <protection locked="0"/>
    </xf>
    <xf numFmtId="0" fontId="23" fillId="0" borderId="0" xfId="15" applyFont="1" applyFill="1" applyBorder="1" applyAlignment="1" applyProtection="1">
      <alignment horizontal="center" vertical="center"/>
      <protection locked="0"/>
    </xf>
    <xf numFmtId="0" fontId="23" fillId="0" borderId="0" xfId="15" applyFont="1" applyFill="1" applyBorder="1" applyAlignment="1">
      <alignment vertical="center"/>
    </xf>
    <xf numFmtId="0" fontId="23" fillId="0" borderId="0" xfId="15" applyFont="1" applyFill="1" applyBorder="1" applyAlignment="1">
      <alignment horizontal="center" vertical="center"/>
    </xf>
    <xf numFmtId="166" fontId="23" fillId="0" borderId="0" xfId="15" applyNumberFormat="1" applyFont="1" applyFill="1" applyBorder="1" applyAlignment="1">
      <alignment vertical="center"/>
    </xf>
    <xf numFmtId="0" fontId="39" fillId="0" borderId="0" xfId="15" applyFont="1" applyFill="1" applyBorder="1" applyAlignment="1">
      <alignment vertical="center"/>
    </xf>
    <xf numFmtId="0" fontId="39" fillId="0" borderId="0" xfId="15" applyFont="1" applyFill="1" applyBorder="1" applyAlignment="1">
      <alignment horizontal="center" vertical="center"/>
    </xf>
    <xf numFmtId="40" fontId="39" fillId="0" borderId="0" xfId="15" applyNumberFormat="1" applyFont="1" applyFill="1" applyBorder="1" applyAlignment="1">
      <alignment vertical="center"/>
    </xf>
    <xf numFmtId="0" fontId="20" fillId="0" borderId="0" xfId="15" applyFont="1" applyBorder="1" applyAlignment="1">
      <alignment horizontal="centerContinuous" vertical="center"/>
    </xf>
    <xf numFmtId="166" fontId="20" fillId="0" borderId="0" xfId="15" applyNumberFormat="1" applyFont="1" applyFill="1" applyBorder="1" applyAlignment="1">
      <alignment horizontal="right" vertical="center"/>
    </xf>
    <xf numFmtId="0" fontId="14" fillId="6" borderId="0" xfId="0" applyFont="1" applyFill="1" applyBorder="1" applyAlignment="1" applyProtection="1">
      <alignment horizontal="centerContinuous" vertical="center"/>
      <protection locked="0"/>
    </xf>
    <xf numFmtId="0" fontId="15" fillId="6" borderId="0" xfId="0" applyFont="1" applyFill="1" applyBorder="1" applyAlignment="1" applyProtection="1">
      <alignment horizontal="centerContinuous" vertical="center"/>
      <protection locked="0"/>
    </xf>
    <xf numFmtId="0" fontId="13" fillId="6" borderId="0" xfId="0" applyFont="1" applyFill="1" applyBorder="1" applyAlignment="1" applyProtection="1">
      <alignment horizontal="left" vertical="center"/>
      <protection locked="0"/>
    </xf>
    <xf numFmtId="0" fontId="24" fillId="6" borderId="0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horizontal="left" vertical="center"/>
      <protection locked="0"/>
    </xf>
    <xf numFmtId="0" fontId="27" fillId="6" borderId="0" xfId="2" applyFont="1" applyFill="1" applyAlignment="1" applyProtection="1">
      <alignment horizontal="centerContinuous" vertical="center"/>
      <protection locked="0"/>
    </xf>
    <xf numFmtId="0" fontId="28" fillId="6" borderId="0" xfId="2" applyFont="1" applyFill="1" applyAlignment="1" applyProtection="1">
      <alignment horizontal="centerContinuous" vertical="center"/>
      <protection locked="0"/>
    </xf>
    <xf numFmtId="0" fontId="27" fillId="6" borderId="0" xfId="2" applyFont="1" applyFill="1" applyBorder="1" applyAlignment="1" applyProtection="1">
      <alignment horizontal="centerContinuous" vertical="center"/>
      <protection locked="0"/>
    </xf>
    <xf numFmtId="0" fontId="13" fillId="6" borderId="0" xfId="0" applyFont="1" applyFill="1" applyAlignment="1" applyProtection="1">
      <alignment horizontal="centerContinuous" vertical="center"/>
      <protection locked="0"/>
    </xf>
    <xf numFmtId="0" fontId="30" fillId="6" borderId="0" xfId="0" applyFont="1" applyFill="1" applyAlignment="1" applyProtection="1">
      <alignment vertical="center"/>
      <protection locked="0"/>
    </xf>
    <xf numFmtId="0" fontId="30" fillId="6" borderId="0" xfId="0" applyFont="1" applyFill="1" applyBorder="1" applyAlignment="1" applyProtection="1">
      <alignment horizontal="left" vertical="center"/>
      <protection locked="0"/>
    </xf>
    <xf numFmtId="0" fontId="22" fillId="6" borderId="0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Alignment="1" applyProtection="1">
      <alignment horizontal="centerContinuous" vertical="center"/>
      <protection locked="0"/>
    </xf>
    <xf numFmtId="0" fontId="17" fillId="6" borderId="0" xfId="0" applyFont="1" applyFill="1" applyBorder="1" applyAlignment="1" applyProtection="1">
      <alignment horizontal="centerContinuous" vertical="center"/>
      <protection locked="0"/>
    </xf>
    <xf numFmtId="0" fontId="33" fillId="6" borderId="0" xfId="0" applyFont="1" applyFill="1" applyBorder="1" applyAlignment="1" applyProtection="1">
      <alignment horizontal="centerContinuous" vertical="center"/>
      <protection locked="0"/>
    </xf>
    <xf numFmtId="0" fontId="31" fillId="6" borderId="0" xfId="0" applyFont="1" applyFill="1" applyBorder="1" applyAlignment="1" applyProtection="1">
      <alignment horizontal="centerContinuous"/>
      <protection locked="0"/>
    </xf>
    <xf numFmtId="0" fontId="26" fillId="6" borderId="0" xfId="0" applyFont="1" applyFill="1" applyBorder="1" applyAlignment="1" applyProtection="1">
      <alignment horizontal="center" vertical="center"/>
      <protection locked="0"/>
    </xf>
    <xf numFmtId="0" fontId="31" fillId="6" borderId="0" xfId="0" applyFont="1" applyFill="1" applyBorder="1" applyAlignment="1" applyProtection="1">
      <protection locked="0"/>
    </xf>
    <xf numFmtId="0" fontId="14" fillId="6" borderId="0" xfId="0" applyFont="1" applyFill="1" applyBorder="1" applyAlignment="1" applyProtection="1">
      <alignment horizontal="centerContinuous"/>
      <protection locked="0"/>
    </xf>
    <xf numFmtId="0" fontId="28" fillId="6" borderId="0" xfId="2" applyFont="1" applyFill="1" applyBorder="1" applyAlignment="1" applyProtection="1">
      <alignment horizontal="centerContinuous" vertical="center"/>
      <protection locked="0"/>
    </xf>
    <xf numFmtId="0" fontId="34" fillId="6" borderId="0" xfId="0" applyFont="1" applyFill="1" applyBorder="1" applyAlignment="1" applyProtection="1">
      <alignment horizontal="center" vertical="center"/>
      <protection locked="0"/>
    </xf>
    <xf numFmtId="0" fontId="34" fillId="6" borderId="0" xfId="0" applyFont="1" applyFill="1" applyBorder="1" applyAlignment="1" applyProtection="1">
      <alignment horizontal="centerContinuous" vertical="center"/>
      <protection locked="0"/>
    </xf>
    <xf numFmtId="0" fontId="17" fillId="6" borderId="0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Border="1" applyAlignment="1" applyProtection="1">
      <alignment vertical="center"/>
      <protection locked="0"/>
    </xf>
    <xf numFmtId="0" fontId="30" fillId="6" borderId="0" xfId="0" applyFont="1" applyFill="1" applyBorder="1" applyAlignment="1" applyProtection="1">
      <alignment horizontal="right" vertical="center"/>
      <protection locked="0"/>
    </xf>
    <xf numFmtId="43" fontId="17" fillId="6" borderId="0" xfId="1" applyFont="1" applyFill="1" applyBorder="1" applyAlignment="1" applyProtection="1">
      <alignment horizontal="center" vertical="center"/>
      <protection locked="0"/>
    </xf>
    <xf numFmtId="0" fontId="17" fillId="6" borderId="0" xfId="0" quotePrefix="1" applyFont="1" applyFill="1" applyBorder="1" applyAlignment="1" applyProtection="1">
      <alignment horizontal="centerContinuous" vertical="center"/>
      <protection locked="0"/>
    </xf>
    <xf numFmtId="0" fontId="27" fillId="6" borderId="0" xfId="2" quotePrefix="1" applyFont="1" applyFill="1" applyAlignment="1" applyProtection="1">
      <alignment horizontal="centerContinuous" vertical="center"/>
      <protection locked="0"/>
    </xf>
    <xf numFmtId="0" fontId="24" fillId="6" borderId="0" xfId="15" applyFont="1" applyFill="1" applyBorder="1" applyAlignment="1" applyProtection="1">
      <alignment vertical="center"/>
      <protection locked="0"/>
    </xf>
    <xf numFmtId="0" fontId="24" fillId="6" borderId="0" xfId="15" applyFont="1" applyFill="1" applyBorder="1" applyAlignment="1" applyProtection="1">
      <alignment horizontal="center" vertical="center"/>
      <protection locked="0"/>
    </xf>
    <xf numFmtId="0" fontId="24" fillId="6" borderId="0" xfId="15" applyFont="1" applyFill="1" applyBorder="1" applyAlignment="1" applyProtection="1">
      <alignment horizontal="centerContinuous" vertical="center"/>
      <protection locked="0"/>
    </xf>
    <xf numFmtId="0" fontId="24" fillId="6" borderId="0" xfId="15" quotePrefix="1" applyFont="1" applyFill="1" applyBorder="1" applyAlignment="1" applyProtection="1">
      <alignment horizontal="centerContinuous" vertical="center"/>
      <protection locked="0"/>
    </xf>
    <xf numFmtId="0" fontId="14" fillId="6" borderId="0" xfId="0" applyFont="1" applyFill="1" applyBorder="1" applyAlignment="1">
      <alignment horizontal="centerContinuous" vertical="center"/>
    </xf>
    <xf numFmtId="0" fontId="27" fillId="6" borderId="0" xfId="2" applyFont="1" applyFill="1" applyAlignment="1">
      <alignment horizontal="centerContinuous" vertical="center"/>
    </xf>
    <xf numFmtId="0" fontId="27" fillId="6" borderId="0" xfId="2" quotePrefix="1" applyFont="1" applyFill="1" applyAlignment="1">
      <alignment horizontal="centerContinuous" vertical="center"/>
    </xf>
    <xf numFmtId="0" fontId="28" fillId="6" borderId="0" xfId="2" applyFont="1" applyFill="1" applyAlignment="1">
      <alignment horizontal="centerContinuous" vertical="center"/>
    </xf>
    <xf numFmtId="0" fontId="24" fillId="6" borderId="0" xfId="15" applyFont="1" applyFill="1" applyBorder="1" applyAlignment="1">
      <alignment vertical="center"/>
    </xf>
    <xf numFmtId="0" fontId="24" fillId="6" borderId="0" xfId="15" applyFont="1" applyFill="1" applyBorder="1" applyAlignment="1">
      <alignment horizontal="center" vertical="center"/>
    </xf>
    <xf numFmtId="0" fontId="24" fillId="6" borderId="0" xfId="15" applyFont="1" applyFill="1" applyBorder="1" applyAlignment="1">
      <alignment horizontal="centerContinuous" vertical="center"/>
    </xf>
    <xf numFmtId="0" fontId="24" fillId="6" borderId="0" xfId="15" quotePrefix="1" applyFont="1" applyFill="1" applyBorder="1" applyAlignment="1">
      <alignment horizontal="centerContinuous" vertical="center"/>
    </xf>
    <xf numFmtId="0" fontId="24" fillId="6" borderId="0" xfId="15" quotePrefix="1" applyFont="1" applyFill="1" applyBorder="1" applyAlignment="1">
      <alignment horizontal="center" vertical="center"/>
    </xf>
    <xf numFmtId="0" fontId="23" fillId="6" borderId="0" xfId="2" applyFont="1" applyFill="1" applyBorder="1" applyAlignment="1">
      <alignment vertical="center"/>
    </xf>
    <xf numFmtId="0" fontId="24" fillId="6" borderId="0" xfId="2" applyFont="1" applyFill="1" applyBorder="1" applyAlignment="1">
      <alignment horizontal="centerContinuous" vertical="center" wrapText="1"/>
    </xf>
    <xf numFmtId="0" fontId="23" fillId="6" borderId="0" xfId="2" applyFont="1" applyFill="1" applyBorder="1" applyAlignment="1">
      <alignment horizontal="centerContinuous" vertical="center" wrapText="1"/>
    </xf>
    <xf numFmtId="0" fontId="24" fillId="6" borderId="0" xfId="2" quotePrefix="1" applyFont="1" applyFill="1" applyBorder="1" applyAlignment="1">
      <alignment horizontal="centerContinuous" vertical="center"/>
    </xf>
    <xf numFmtId="0" fontId="23" fillId="6" borderId="0" xfId="2" applyFont="1" applyFill="1" applyBorder="1" applyAlignment="1">
      <alignment horizontal="centerContinuous" vertical="center"/>
    </xf>
    <xf numFmtId="0" fontId="24" fillId="6" borderId="0" xfId="2" applyFont="1" applyFill="1" applyBorder="1" applyAlignment="1">
      <alignment horizontal="centerContinuous" vertical="center"/>
    </xf>
    <xf numFmtId="166" fontId="24" fillId="0" borderId="0" xfId="0" applyNumberFormat="1" applyFont="1" applyFill="1" applyBorder="1" applyAlignment="1" applyProtection="1">
      <alignment vertical="center"/>
      <protection locked="0"/>
    </xf>
    <xf numFmtId="166" fontId="20" fillId="0" borderId="0" xfId="0" applyNumberFormat="1" applyFont="1" applyFill="1" applyBorder="1" applyAlignment="1" applyProtection="1">
      <alignment vertical="center"/>
      <protection locked="0"/>
    </xf>
    <xf numFmtId="166" fontId="26" fillId="0" borderId="0" xfId="1" applyNumberFormat="1" applyFont="1" applyFill="1" applyBorder="1" applyAlignment="1" applyProtection="1">
      <alignment horizontal="right" vertical="center"/>
      <protection locked="0"/>
    </xf>
    <xf numFmtId="166" fontId="43" fillId="0" borderId="0" xfId="0" applyNumberFormat="1" applyFont="1" applyFill="1" applyBorder="1" applyAlignment="1" applyProtection="1">
      <alignment horizontal="right" vertical="center"/>
      <protection locked="0"/>
    </xf>
    <xf numFmtId="166" fontId="24" fillId="0" borderId="2" xfId="15" applyNumberFormat="1" applyFont="1" applyFill="1" applyBorder="1" applyAlignment="1" applyProtection="1">
      <alignment vertical="center"/>
      <protection locked="0"/>
    </xf>
    <xf numFmtId="166" fontId="24" fillId="0" borderId="0" xfId="15" applyNumberFormat="1" applyFont="1" applyFill="1" applyBorder="1" applyAlignment="1">
      <alignment horizontal="right" vertical="center"/>
    </xf>
    <xf numFmtId="166" fontId="24" fillId="0" borderId="2" xfId="15" applyNumberFormat="1" applyFont="1" applyFill="1" applyBorder="1" applyAlignment="1">
      <alignment horizontal="right" vertical="center"/>
    </xf>
    <xf numFmtId="166" fontId="20" fillId="0" borderId="0" xfId="2" applyNumberFormat="1" applyFont="1" applyFill="1" applyBorder="1" applyAlignment="1">
      <alignment vertical="center"/>
    </xf>
    <xf numFmtId="166" fontId="20" fillId="0" borderId="2" xfId="15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horizontal="left" vertical="center"/>
    </xf>
    <xf numFmtId="0" fontId="32" fillId="0" borderId="0" xfId="0" applyFont="1" applyFill="1" applyBorder="1" applyAlignment="1" applyProtection="1">
      <alignment horizontal="left" vertical="center"/>
    </xf>
    <xf numFmtId="0" fontId="30" fillId="0" borderId="0" xfId="0" applyFont="1" applyFill="1" applyBorder="1" applyAlignment="1" applyProtection="1">
      <alignment vertical="center"/>
    </xf>
    <xf numFmtId="0" fontId="30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horizontal="left" vertical="center"/>
    </xf>
    <xf numFmtId="0" fontId="18" fillId="0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vertical="center"/>
    </xf>
    <xf numFmtId="0" fontId="13" fillId="0" borderId="0" xfId="0" applyFont="1" applyFill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0" fontId="45" fillId="0" borderId="0" xfId="0" applyFont="1" applyFill="1" applyBorder="1" applyAlignment="1" applyProtection="1">
      <alignment horizontal="left" vertical="center"/>
    </xf>
    <xf numFmtId="0" fontId="30" fillId="2" borderId="0" xfId="0" applyFont="1" applyFill="1" applyBorder="1" applyAlignment="1" applyProtection="1">
      <alignment horizontal="left" vertical="center"/>
    </xf>
    <xf numFmtId="0" fontId="49" fillId="0" borderId="0" xfId="0" applyFont="1" applyFill="1" applyAlignment="1" applyProtection="1">
      <alignment horizontal="left" vertical="center"/>
    </xf>
    <xf numFmtId="0" fontId="49" fillId="0" borderId="0" xfId="0" applyFont="1" applyAlignment="1" applyProtection="1">
      <alignment horizontal="left" vertical="center"/>
    </xf>
    <xf numFmtId="166" fontId="23" fillId="0" borderId="0" xfId="0" applyNumberFormat="1" applyFont="1" applyFill="1" applyBorder="1" applyAlignment="1" applyProtection="1">
      <alignment horizontal="right" vertical="center"/>
    </xf>
    <xf numFmtId="0" fontId="26" fillId="0" borderId="0" xfId="2" applyFont="1" applyFill="1" applyBorder="1" applyAlignment="1" applyProtection="1">
      <alignment horizontal="centerContinuous" vertical="center"/>
    </xf>
    <xf numFmtId="0" fontId="51" fillId="0" borderId="0" xfId="2" applyFont="1" applyFill="1" applyBorder="1" applyAlignment="1" applyProtection="1">
      <alignment horizontal="centerContinuous" vertical="center"/>
    </xf>
    <xf numFmtId="166" fontId="24" fillId="0" borderId="0" xfId="0" applyNumberFormat="1" applyFont="1" applyFill="1" applyBorder="1" applyAlignment="1" applyProtection="1">
      <alignment horizontal="right" vertical="center"/>
    </xf>
    <xf numFmtId="0" fontId="36" fillId="0" borderId="0" xfId="0" applyFont="1" applyFill="1" applyBorder="1" applyAlignment="1" applyProtection="1">
      <alignment horizontal="left"/>
    </xf>
    <xf numFmtId="0" fontId="31" fillId="0" borderId="0" xfId="0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left"/>
    </xf>
    <xf numFmtId="0" fontId="37" fillId="0" borderId="0" xfId="0" applyFont="1" applyFill="1" applyBorder="1" applyAlignment="1" applyProtection="1">
      <alignment horizontal="left"/>
    </xf>
    <xf numFmtId="0" fontId="36" fillId="0" borderId="0" xfId="0" applyFont="1" applyFill="1" applyBorder="1" applyAlignment="1" applyProtection="1">
      <alignment vertical="center"/>
    </xf>
    <xf numFmtId="0" fontId="36" fillId="0" borderId="0" xfId="0" applyFont="1" applyFill="1" applyBorder="1" applyAlignment="1" applyProtection="1">
      <alignment horizontal="left" vertical="center"/>
    </xf>
    <xf numFmtId="0" fontId="31" fillId="2" borderId="0" xfId="0" applyFont="1" applyFill="1" applyBorder="1" applyAlignment="1" applyProtection="1">
      <alignment horizontal="left" vertical="center"/>
    </xf>
    <xf numFmtId="0" fontId="37" fillId="0" borderId="0" xfId="0" applyFont="1" applyFill="1" applyBorder="1" applyAlignment="1" applyProtection="1">
      <alignment horizontal="left" vertical="center"/>
    </xf>
    <xf numFmtId="166" fontId="25" fillId="0" borderId="0" xfId="0" applyNumberFormat="1" applyFont="1" applyFill="1" applyBorder="1" applyAlignment="1" applyProtection="1">
      <alignment horizontal="right" vertical="center"/>
    </xf>
    <xf numFmtId="166" fontId="26" fillId="0" borderId="0" xfId="0" applyNumberFormat="1" applyFont="1" applyFill="1" applyBorder="1" applyAlignment="1" applyProtection="1">
      <alignment horizontal="right" vertical="center"/>
    </xf>
    <xf numFmtId="0" fontId="53" fillId="0" borderId="0" xfId="0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horizontal="left" vertical="center"/>
    </xf>
    <xf numFmtId="0" fontId="52" fillId="0" borderId="0" xfId="0" applyFont="1" applyFill="1" applyBorder="1" applyAlignment="1" applyProtection="1">
      <alignment vertical="center"/>
    </xf>
    <xf numFmtId="166" fontId="42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Continuous" vertical="center"/>
    </xf>
    <xf numFmtId="0" fontId="30" fillId="0" borderId="0" xfId="0" applyFont="1" applyFill="1" applyBorder="1" applyAlignment="1" applyProtection="1">
      <alignment horizontal="centerContinuous" vertical="center"/>
    </xf>
    <xf numFmtId="0" fontId="32" fillId="0" borderId="0" xfId="0" applyFont="1" applyFill="1" applyBorder="1" applyAlignment="1" applyProtection="1">
      <alignment vertical="center"/>
    </xf>
    <xf numFmtId="166" fontId="23" fillId="0" borderId="0" xfId="1" applyNumberFormat="1" applyFont="1" applyFill="1" applyBorder="1" applyAlignment="1" applyProtection="1">
      <alignment horizontal="right" vertical="center"/>
    </xf>
    <xf numFmtId="166" fontId="24" fillId="0" borderId="0" xfId="1" applyNumberFormat="1" applyFont="1" applyFill="1" applyBorder="1" applyAlignment="1" applyProtection="1">
      <alignment horizontal="right" vertical="center"/>
    </xf>
    <xf numFmtId="0" fontId="24" fillId="0" borderId="0" xfId="15" applyFont="1" applyBorder="1" applyAlignment="1" applyProtection="1">
      <alignment vertical="center"/>
    </xf>
    <xf numFmtId="0" fontId="23" fillId="0" borderId="0" xfId="15" applyFont="1" applyBorder="1" applyAlignment="1" applyProtection="1">
      <alignment vertical="center"/>
    </xf>
    <xf numFmtId="0" fontId="23" fillId="0" borderId="0" xfId="15" quotePrefix="1" applyFont="1" applyBorder="1" applyAlignment="1" applyProtection="1">
      <alignment horizontal="left" vertical="center"/>
    </xf>
    <xf numFmtId="166" fontId="23" fillId="0" borderId="0" xfId="15" applyNumberFormat="1" applyFont="1" applyFill="1" applyBorder="1" applyAlignment="1" applyProtection="1">
      <alignment vertical="center"/>
    </xf>
    <xf numFmtId="0" fontId="20" fillId="0" borderId="0" xfId="2" applyFont="1" applyFill="1" applyBorder="1" applyAlignment="1" applyProtection="1">
      <alignment horizontal="centerContinuous" vertical="center"/>
    </xf>
    <xf numFmtId="166" fontId="23" fillId="0" borderId="0" xfId="15" applyNumberFormat="1" applyFont="1" applyFill="1" applyBorder="1" applyAlignment="1" applyProtection="1">
      <alignment horizontal="right" vertical="center"/>
      <protection locked="0"/>
    </xf>
    <xf numFmtId="166" fontId="39" fillId="0" borderId="0" xfId="2" applyNumberFormat="1" applyFont="1" applyFill="1" applyBorder="1" applyAlignment="1" applyProtection="1">
      <alignment vertical="center"/>
      <protection locked="0"/>
    </xf>
    <xf numFmtId="166" fontId="39" fillId="0" borderId="0" xfId="15" applyNumberFormat="1" applyFont="1" applyFill="1" applyBorder="1" applyAlignment="1" applyProtection="1">
      <alignment vertical="center"/>
      <protection locked="0"/>
    </xf>
    <xf numFmtId="166" fontId="39" fillId="0" borderId="0" xfId="15" applyNumberFormat="1" applyFont="1" applyFill="1" applyBorder="1" applyAlignment="1" applyProtection="1">
      <alignment horizontal="center" vertical="center"/>
      <protection locked="0"/>
    </xf>
    <xf numFmtId="166" fontId="39" fillId="0" borderId="0" xfId="15" applyNumberFormat="1" applyFont="1" applyFill="1" applyBorder="1" applyAlignment="1" applyProtection="1">
      <alignment horizontal="right" vertical="center"/>
      <protection locked="0"/>
    </xf>
    <xf numFmtId="166" fontId="43" fillId="0" borderId="0" xfId="0" applyNumberFormat="1" applyFont="1" applyFill="1" applyBorder="1" applyAlignment="1" applyProtection="1">
      <alignment horizontal="right" vertical="center"/>
    </xf>
    <xf numFmtId="166" fontId="26" fillId="0" borderId="0" xfId="1" applyNumberFormat="1" applyFont="1" applyFill="1" applyBorder="1" applyAlignment="1" applyProtection="1">
      <alignment horizontal="right" vertical="center"/>
    </xf>
    <xf numFmtId="166" fontId="39" fillId="0" borderId="0" xfId="0" applyNumberFormat="1" applyFont="1" applyFill="1" applyBorder="1" applyAlignment="1" applyProtection="1">
      <alignment horizontal="right" vertical="center"/>
    </xf>
    <xf numFmtId="166" fontId="20" fillId="0" borderId="0" xfId="0" applyNumberFormat="1" applyFont="1" applyFill="1" applyBorder="1" applyAlignment="1" applyProtection="1">
      <alignment horizontal="right" vertical="center"/>
    </xf>
    <xf numFmtId="0" fontId="39" fillId="0" borderId="0" xfId="0" applyFont="1" applyFill="1" applyBorder="1" applyAlignment="1" applyProtection="1">
      <alignment horizontal="center" vertical="center"/>
    </xf>
    <xf numFmtId="43" fontId="39" fillId="0" borderId="0" xfId="1" applyFont="1" applyFill="1" applyBorder="1" applyAlignment="1" applyProtection="1">
      <alignment horizontal="center" vertical="center"/>
    </xf>
    <xf numFmtId="166" fontId="20" fillId="0" borderId="0" xfId="0" applyNumberFormat="1" applyFont="1" applyFill="1" applyBorder="1" applyAlignment="1" applyProtection="1">
      <alignment vertical="center"/>
    </xf>
    <xf numFmtId="166" fontId="39" fillId="0" borderId="0" xfId="0" applyNumberFormat="1" applyFont="1" applyFill="1" applyBorder="1" applyAlignment="1" applyProtection="1">
      <alignment vertical="center"/>
    </xf>
    <xf numFmtId="0" fontId="39" fillId="0" borderId="0" xfId="0" applyFont="1" applyFill="1" applyBorder="1" applyAlignment="1" applyProtection="1">
      <alignment vertical="center"/>
    </xf>
    <xf numFmtId="166" fontId="13" fillId="0" borderId="0" xfId="0" applyNumberFormat="1" applyFont="1" applyFill="1" applyAlignment="1" applyProtection="1">
      <protection locked="0"/>
    </xf>
    <xf numFmtId="4" fontId="0" fillId="0" borderId="0" xfId="0" applyNumberFormat="1"/>
    <xf numFmtId="167" fontId="16" fillId="0" borderId="0" xfId="0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/>
    <xf numFmtId="0" fontId="24" fillId="6" borderId="0" xfId="0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 applyProtection="1">
      <alignment vertical="center"/>
      <protection locked="0"/>
    </xf>
  </cellXfs>
  <cellStyles count="33">
    <cellStyle name="Euro" xfId="3"/>
    <cellStyle name="Millares" xfId="1" builtinId="3"/>
    <cellStyle name="Millares 2" xfId="17"/>
    <cellStyle name="Normal" xfId="0" builtinId="0"/>
    <cellStyle name="Normal 10" xfId="18"/>
    <cellStyle name="Normal 11" xfId="19"/>
    <cellStyle name="Normal 12" xfId="20"/>
    <cellStyle name="Normal 12 2" xfId="21"/>
    <cellStyle name="Normal 13" xfId="22"/>
    <cellStyle name="Normal 14" xfId="23"/>
    <cellStyle name="Normal 15" xfId="24"/>
    <cellStyle name="Normal 2" xfId="2"/>
    <cellStyle name="Normal 2 2" xfId="4"/>
    <cellStyle name="Normal 2 3" xfId="5"/>
    <cellStyle name="Normal 2 4" xfId="25"/>
    <cellStyle name="Normal 2 5" xfId="26"/>
    <cellStyle name="Normal 2 6" xfId="27"/>
    <cellStyle name="Normal 2 7" xfId="28"/>
    <cellStyle name="Normal 2 8" xfId="29"/>
    <cellStyle name="Normal 3" xfId="6"/>
    <cellStyle name="Normal 3 2" xfId="7"/>
    <cellStyle name="Normal 3 3" xfId="8"/>
    <cellStyle name="Normal 3 4" xfId="9"/>
    <cellStyle name="Normal 4" xfId="10"/>
    <cellStyle name="Normal 4 2" xfId="11"/>
    <cellStyle name="Normal 5" xfId="12"/>
    <cellStyle name="Normal 5 2" xfId="30"/>
    <cellStyle name="Normal 5 3" xfId="31"/>
    <cellStyle name="Normal 6" xfId="13"/>
    <cellStyle name="Normal 7" xfId="14"/>
    <cellStyle name="Normal 8" xfId="16"/>
    <cellStyle name="Normal 9" xfId="32"/>
    <cellStyle name="Normal_Invi_07_LEER" xfId="15"/>
  </cellStyles>
  <dxfs count="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D3D5"/>
      <color rgb="FFF8F8F8"/>
      <color rgb="FFCCCCCC"/>
      <color rgb="FFB4B4B4"/>
      <color rgb="FFC0C0C0"/>
      <color rgb="FFB2B2B2"/>
      <color rgb="FFD0883A"/>
      <color rgb="FFEC268F"/>
      <color rgb="FFC87D00"/>
      <color rgb="FFBD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20</xdr:col>
      <xdr:colOff>2380</xdr:colOff>
      <xdr:row>100</xdr:row>
      <xdr:rowOff>78442</xdr:rowOff>
    </xdr:to>
    <xdr:sp macro="" textlink="">
      <xdr:nvSpPr>
        <xdr:cNvPr id="27" name="26 CuadroTexto"/>
        <xdr:cNvSpPr txBox="1"/>
      </xdr:nvSpPr>
      <xdr:spPr>
        <a:xfrm>
          <a:off x="655544" y="8163485"/>
          <a:ext cx="2131498" cy="9188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20</xdr:col>
      <xdr:colOff>16666</xdr:colOff>
      <xdr:row>94</xdr:row>
      <xdr:rowOff>364</xdr:rowOff>
    </xdr:from>
    <xdr:to>
      <xdr:col>33</xdr:col>
      <xdr:colOff>57146</xdr:colOff>
      <xdr:row>100</xdr:row>
      <xdr:rowOff>78407</xdr:rowOff>
    </xdr:to>
    <xdr:sp macro="" textlink="">
      <xdr:nvSpPr>
        <xdr:cNvPr id="28" name="27 CuadroTexto"/>
        <xdr:cNvSpPr txBox="1"/>
      </xdr:nvSpPr>
      <xdr:spPr>
        <a:xfrm>
          <a:off x="2801328" y="8163849"/>
          <a:ext cx="2147186" cy="9184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</a:t>
          </a:r>
          <a:r>
            <a:rPr lang="es-MX" sz="500" baseline="0">
              <a:latin typeface="Gotham Rounded Book" pitchFamily="50" charset="0"/>
            </a:rPr>
            <a:t> DE ADMINISTRACIÓN Y FINANZAS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33</xdr:col>
      <xdr:colOff>71441</xdr:colOff>
      <xdr:row>94</xdr:row>
      <xdr:rowOff>364</xdr:rowOff>
    </xdr:from>
    <xdr:to>
      <xdr:col>46</xdr:col>
      <xdr:colOff>759621</xdr:colOff>
      <xdr:row>100</xdr:row>
      <xdr:rowOff>78407</xdr:rowOff>
    </xdr:to>
    <xdr:sp macro="" textlink="">
      <xdr:nvSpPr>
        <xdr:cNvPr id="29" name="28 CuadroTexto"/>
        <xdr:cNvSpPr txBox="1"/>
      </xdr:nvSpPr>
      <xdr:spPr>
        <a:xfrm>
          <a:off x="4962809" y="8163849"/>
          <a:ext cx="2144944" cy="91848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CIUDADANO PRESIDENTE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47</xdr:col>
      <xdr:colOff>14287</xdr:colOff>
      <xdr:row>7</xdr:row>
      <xdr:rowOff>5953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" y="0"/>
          <a:ext cx="6544866" cy="922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85223</xdr:rowOff>
    </xdr:from>
    <xdr:to>
      <xdr:col>48</xdr:col>
      <xdr:colOff>5013</xdr:colOff>
      <xdr:row>104</xdr:row>
      <xdr:rowOff>5042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5" y="9261809"/>
          <a:ext cx="6657473" cy="902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36635</xdr:colOff>
      <xdr:row>9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03742" cy="1224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24</xdr:col>
      <xdr:colOff>4762</xdr:colOff>
      <xdr:row>54</xdr:row>
      <xdr:rowOff>97410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9900"/>
          <a:ext cx="9015412" cy="974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43962</xdr:colOff>
      <xdr:row>8</xdr:row>
      <xdr:rowOff>129268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04266" cy="12178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19</xdr:col>
      <xdr:colOff>4763</xdr:colOff>
      <xdr:row>54</xdr:row>
      <xdr:rowOff>97410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9900"/>
          <a:ext cx="9024938" cy="974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22</xdr:col>
      <xdr:colOff>19051</xdr:colOff>
      <xdr:row>7</xdr:row>
      <xdr:rowOff>5291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522508" cy="93133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112</xdr:row>
      <xdr:rowOff>0</xdr:rowOff>
    </xdr:from>
    <xdr:to>
      <xdr:col>23</xdr:col>
      <xdr:colOff>2382</xdr:colOff>
      <xdr:row>113</xdr:row>
      <xdr:rowOff>14066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67850"/>
          <a:ext cx="6546056" cy="902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36635</xdr:colOff>
      <xdr:row>9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03742" cy="1224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24</xdr:col>
      <xdr:colOff>2381</xdr:colOff>
      <xdr:row>63</xdr:row>
      <xdr:rowOff>97410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2300"/>
          <a:ext cx="9013031" cy="974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51289</xdr:colOff>
      <xdr:row>9</xdr:row>
      <xdr:rowOff>13607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018396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24</xdr:col>
      <xdr:colOff>0</xdr:colOff>
      <xdr:row>72</xdr:row>
      <xdr:rowOff>14066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9900"/>
          <a:ext cx="9010650" cy="997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19</xdr:col>
      <xdr:colOff>95529</xdr:colOff>
      <xdr:row>99</xdr:row>
      <xdr:rowOff>85688</xdr:rowOff>
    </xdr:to>
    <xdr:sp macro="" textlink="">
      <xdr:nvSpPr>
        <xdr:cNvPr id="13" name="12 CuadroTexto"/>
        <xdr:cNvSpPr txBox="1"/>
      </xdr:nvSpPr>
      <xdr:spPr>
        <a:xfrm>
          <a:off x="342900" y="8496300"/>
          <a:ext cx="2152929" cy="771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19</xdr:col>
      <xdr:colOff>109815</xdr:colOff>
      <xdr:row>94</xdr:row>
      <xdr:rowOff>363</xdr:rowOff>
    </xdr:from>
    <xdr:to>
      <xdr:col>30</xdr:col>
      <xdr:colOff>363907</xdr:colOff>
      <xdr:row>100</xdr:row>
      <xdr:rowOff>0</xdr:rowOff>
    </xdr:to>
    <xdr:sp macro="" textlink="">
      <xdr:nvSpPr>
        <xdr:cNvPr id="14" name="13 CuadroTexto"/>
        <xdr:cNvSpPr txBox="1"/>
      </xdr:nvSpPr>
      <xdr:spPr>
        <a:xfrm>
          <a:off x="2510115" y="8496663"/>
          <a:ext cx="2159092" cy="771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</a:t>
          </a:r>
          <a:r>
            <a:rPr lang="es-MX" sz="500" baseline="0">
              <a:latin typeface="Gotham Rounded Book" pitchFamily="50" charset="0"/>
            </a:rPr>
            <a:t> DE ADMINISTRACIÓN Y FINANZAS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378202</xdr:colOff>
      <xdr:row>94</xdr:row>
      <xdr:rowOff>363</xdr:rowOff>
    </xdr:from>
    <xdr:to>
      <xdr:col>35</xdr:col>
      <xdr:colOff>10927</xdr:colOff>
      <xdr:row>100</xdr:row>
      <xdr:rowOff>0</xdr:rowOff>
    </xdr:to>
    <xdr:sp macro="" textlink="">
      <xdr:nvSpPr>
        <xdr:cNvPr id="15" name="14 CuadroTexto"/>
        <xdr:cNvSpPr txBox="1"/>
      </xdr:nvSpPr>
      <xdr:spPr>
        <a:xfrm>
          <a:off x="4683502" y="8496663"/>
          <a:ext cx="2147325" cy="771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CIUDADANO PRESIDENTE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35</xdr:col>
      <xdr:colOff>11906</xdr:colOff>
      <xdr:row>6</xdr:row>
      <xdr:rowOff>125015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16" y="0"/>
          <a:ext cx="6482953" cy="9108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36</xdr:col>
      <xdr:colOff>2381</xdr:colOff>
      <xdr:row>103</xdr:row>
      <xdr:rowOff>6922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9267825"/>
          <a:ext cx="6536531" cy="926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89</xdr:row>
      <xdr:rowOff>3360</xdr:rowOff>
    </xdr:from>
    <xdr:to>
      <xdr:col>2</xdr:col>
      <xdr:colOff>4178301</xdr:colOff>
      <xdr:row>94</xdr:row>
      <xdr:rowOff>84043</xdr:rowOff>
    </xdr:to>
    <xdr:sp macro="" textlink="">
      <xdr:nvSpPr>
        <xdr:cNvPr id="20" name="19 CuadroTexto"/>
        <xdr:cNvSpPr txBox="1"/>
      </xdr:nvSpPr>
      <xdr:spPr>
        <a:xfrm>
          <a:off x="2633063" y="8340910"/>
          <a:ext cx="2161188" cy="5251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</xdr:col>
      <xdr:colOff>2</xdr:colOff>
      <xdr:row>89</xdr:row>
      <xdr:rowOff>865</xdr:rowOff>
    </xdr:from>
    <xdr:to>
      <xdr:col>19</xdr:col>
      <xdr:colOff>54770</xdr:colOff>
      <xdr:row>95</xdr:row>
      <xdr:rowOff>2102</xdr:rowOff>
    </xdr:to>
    <xdr:sp macro="" textlink="">
      <xdr:nvSpPr>
        <xdr:cNvPr id="13" name="12 CuadroTexto"/>
        <xdr:cNvSpPr txBox="1"/>
      </xdr:nvSpPr>
      <xdr:spPr>
        <a:xfrm>
          <a:off x="476252" y="7820890"/>
          <a:ext cx="2131218" cy="944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19</xdr:col>
      <xdr:colOff>64299</xdr:colOff>
      <xdr:row>89</xdr:row>
      <xdr:rowOff>0</xdr:rowOff>
    </xdr:from>
    <xdr:to>
      <xdr:col>38</xdr:col>
      <xdr:colOff>23817</xdr:colOff>
      <xdr:row>95</xdr:row>
      <xdr:rowOff>1237</xdr:rowOff>
    </xdr:to>
    <xdr:sp macro="" textlink="">
      <xdr:nvSpPr>
        <xdr:cNvPr id="56" name="55 CuadroTexto"/>
        <xdr:cNvSpPr txBox="1"/>
      </xdr:nvSpPr>
      <xdr:spPr>
        <a:xfrm>
          <a:off x="2616999" y="7820025"/>
          <a:ext cx="2131218" cy="944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</a:t>
          </a:r>
          <a:r>
            <a:rPr lang="es-MX" sz="500" baseline="0">
              <a:latin typeface="Gotham Rounded Book" pitchFamily="50" charset="0"/>
            </a:rPr>
            <a:t> DE ADMINISTRACIÓN Y FINANZAS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38</xdr:col>
      <xdr:colOff>35715</xdr:colOff>
      <xdr:row>89</xdr:row>
      <xdr:rowOff>0</xdr:rowOff>
    </xdr:from>
    <xdr:to>
      <xdr:col>48</xdr:col>
      <xdr:colOff>4758</xdr:colOff>
      <xdr:row>95</xdr:row>
      <xdr:rowOff>1237</xdr:rowOff>
    </xdr:to>
    <xdr:sp macro="" textlink="">
      <xdr:nvSpPr>
        <xdr:cNvPr id="57" name="56 CuadroTexto"/>
        <xdr:cNvSpPr txBox="1"/>
      </xdr:nvSpPr>
      <xdr:spPr>
        <a:xfrm>
          <a:off x="4760115" y="7820025"/>
          <a:ext cx="2131218" cy="944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CIUDADNO PRESIDENTE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47</xdr:col>
      <xdr:colOff>1131265</xdr:colOff>
      <xdr:row>7</xdr:row>
      <xdr:rowOff>11907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0"/>
          <a:ext cx="6379370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49</xdr:col>
      <xdr:colOff>7314</xdr:colOff>
      <xdr:row>98</xdr:row>
      <xdr:rowOff>11685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8858250"/>
          <a:ext cx="6473429" cy="97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89</xdr:row>
      <xdr:rowOff>3360</xdr:rowOff>
    </xdr:from>
    <xdr:to>
      <xdr:col>2</xdr:col>
      <xdr:colOff>4178301</xdr:colOff>
      <xdr:row>94</xdr:row>
      <xdr:rowOff>84043</xdr:rowOff>
    </xdr:to>
    <xdr:sp macro="" textlink="">
      <xdr:nvSpPr>
        <xdr:cNvPr id="12" name="11 CuadroTexto"/>
        <xdr:cNvSpPr txBox="1"/>
      </xdr:nvSpPr>
      <xdr:spPr>
        <a:xfrm>
          <a:off x="721713" y="7823385"/>
          <a:ext cx="0" cy="9379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</xdr:col>
      <xdr:colOff>0</xdr:colOff>
      <xdr:row>89</xdr:row>
      <xdr:rowOff>864</xdr:rowOff>
    </xdr:from>
    <xdr:to>
      <xdr:col>19</xdr:col>
      <xdr:colOff>38100</xdr:colOff>
      <xdr:row>94</xdr:row>
      <xdr:rowOff>81827</xdr:rowOff>
    </xdr:to>
    <xdr:sp macro="" textlink="">
      <xdr:nvSpPr>
        <xdr:cNvPr id="13" name="12 CuadroTexto"/>
        <xdr:cNvSpPr txBox="1"/>
      </xdr:nvSpPr>
      <xdr:spPr>
        <a:xfrm>
          <a:off x="476250" y="8392389"/>
          <a:ext cx="2114550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19</xdr:col>
      <xdr:colOff>47620</xdr:colOff>
      <xdr:row>88</xdr:row>
      <xdr:rowOff>85724</xdr:rowOff>
    </xdr:from>
    <xdr:to>
      <xdr:col>34</xdr:col>
      <xdr:colOff>447670</xdr:colOff>
      <xdr:row>94</xdr:row>
      <xdr:rowOff>80962</xdr:rowOff>
    </xdr:to>
    <xdr:sp macro="" textlink="">
      <xdr:nvSpPr>
        <xdr:cNvPr id="22" name="21 CuadroTexto"/>
        <xdr:cNvSpPr txBox="1"/>
      </xdr:nvSpPr>
      <xdr:spPr>
        <a:xfrm>
          <a:off x="2600320" y="8391524"/>
          <a:ext cx="2114550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 DE ADMINISTRACIÓN Y FINANZAS</a:t>
          </a: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34</xdr:col>
      <xdr:colOff>452455</xdr:colOff>
      <xdr:row>88</xdr:row>
      <xdr:rowOff>85724</xdr:rowOff>
    </xdr:from>
    <xdr:to>
      <xdr:col>41</xdr:col>
      <xdr:colOff>4780</xdr:colOff>
      <xdr:row>94</xdr:row>
      <xdr:rowOff>80962</xdr:rowOff>
    </xdr:to>
    <xdr:sp macro="" textlink="">
      <xdr:nvSpPr>
        <xdr:cNvPr id="23" name="22 CuadroTexto"/>
        <xdr:cNvSpPr txBox="1"/>
      </xdr:nvSpPr>
      <xdr:spPr>
        <a:xfrm>
          <a:off x="4719655" y="8391524"/>
          <a:ext cx="2114550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CIUDADANO PRESIDENTE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41</xdr:col>
      <xdr:colOff>19222</xdr:colOff>
      <xdr:row>7</xdr:row>
      <xdr:rowOff>11907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0"/>
          <a:ext cx="6362702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97</xdr:row>
      <xdr:rowOff>0</xdr:rowOff>
    </xdr:from>
    <xdr:to>
      <xdr:col>42</xdr:col>
      <xdr:colOff>2381</xdr:colOff>
      <xdr:row>98</xdr:row>
      <xdr:rowOff>11685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8905875"/>
          <a:ext cx="6412706" cy="97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2017113</xdr:colOff>
      <xdr:row>85</xdr:row>
      <xdr:rowOff>3360</xdr:rowOff>
    </xdr:from>
    <xdr:to>
      <xdr:col>2</xdr:col>
      <xdr:colOff>4178301</xdr:colOff>
      <xdr:row>92</xdr:row>
      <xdr:rowOff>84043</xdr:rowOff>
    </xdr:to>
    <xdr:sp macro="" textlink="">
      <xdr:nvSpPr>
        <xdr:cNvPr id="12" name="11 CuadroTexto"/>
        <xdr:cNvSpPr txBox="1"/>
      </xdr:nvSpPr>
      <xdr:spPr>
        <a:xfrm>
          <a:off x="721713" y="7956735"/>
          <a:ext cx="0" cy="852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</xdr:col>
      <xdr:colOff>0</xdr:colOff>
      <xdr:row>85</xdr:row>
      <xdr:rowOff>0</xdr:rowOff>
    </xdr:from>
    <xdr:to>
      <xdr:col>19</xdr:col>
      <xdr:colOff>28575</xdr:colOff>
      <xdr:row>92</xdr:row>
      <xdr:rowOff>80963</xdr:rowOff>
    </xdr:to>
    <xdr:sp macro="" textlink="">
      <xdr:nvSpPr>
        <xdr:cNvPr id="13" name="12 CuadroTexto"/>
        <xdr:cNvSpPr txBox="1"/>
      </xdr:nvSpPr>
      <xdr:spPr>
        <a:xfrm>
          <a:off x="476250" y="8172450"/>
          <a:ext cx="2105025" cy="6810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19</xdr:col>
      <xdr:colOff>59533</xdr:colOff>
      <xdr:row>85</xdr:row>
      <xdr:rowOff>0</xdr:rowOff>
    </xdr:from>
    <xdr:to>
      <xdr:col>37</xdr:col>
      <xdr:colOff>105967</xdr:colOff>
      <xdr:row>92</xdr:row>
      <xdr:rowOff>80963</xdr:rowOff>
    </xdr:to>
    <xdr:sp macro="" textlink="">
      <xdr:nvSpPr>
        <xdr:cNvPr id="14" name="13 CuadroTexto"/>
        <xdr:cNvSpPr txBox="1"/>
      </xdr:nvSpPr>
      <xdr:spPr>
        <a:xfrm>
          <a:off x="2589611" y="8501063"/>
          <a:ext cx="2082403" cy="7477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</a:t>
          </a:r>
          <a:r>
            <a:rPr lang="es-MX" sz="500" baseline="0">
              <a:latin typeface="Gotham Rounded Book" pitchFamily="50" charset="0"/>
            </a:rPr>
            <a:t> DE ADMINISTRACIÓN Y FINANZAS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38</xdr:col>
      <xdr:colOff>29770</xdr:colOff>
      <xdr:row>85</xdr:row>
      <xdr:rowOff>0</xdr:rowOff>
    </xdr:from>
    <xdr:to>
      <xdr:col>43</xdr:col>
      <xdr:colOff>22626</xdr:colOff>
      <xdr:row>92</xdr:row>
      <xdr:rowOff>80963</xdr:rowOff>
    </xdr:to>
    <xdr:sp macro="" textlink="">
      <xdr:nvSpPr>
        <xdr:cNvPr id="15" name="14 CuadroTexto"/>
        <xdr:cNvSpPr txBox="1"/>
      </xdr:nvSpPr>
      <xdr:spPr>
        <a:xfrm>
          <a:off x="4708926" y="8501063"/>
          <a:ext cx="2082403" cy="7477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CIUDADANO PRESIENTE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43</xdr:col>
      <xdr:colOff>4933</xdr:colOff>
      <xdr:row>7</xdr:row>
      <xdr:rowOff>5953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0"/>
          <a:ext cx="6324600" cy="922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44</xdr:col>
      <xdr:colOff>9695</xdr:colOff>
      <xdr:row>96</xdr:row>
      <xdr:rowOff>2160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9477375"/>
          <a:ext cx="6399610" cy="974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96</xdr:row>
      <xdr:rowOff>0</xdr:rowOff>
    </xdr:from>
    <xdr:to>
      <xdr:col>19</xdr:col>
      <xdr:colOff>53415</xdr:colOff>
      <xdr:row>101</xdr:row>
      <xdr:rowOff>16669</xdr:rowOff>
    </xdr:to>
    <xdr:sp macro="" textlink="">
      <xdr:nvSpPr>
        <xdr:cNvPr id="13" name="12 CuadroTexto"/>
        <xdr:cNvSpPr txBox="1"/>
      </xdr:nvSpPr>
      <xdr:spPr>
        <a:xfrm>
          <a:off x="371475" y="8858250"/>
          <a:ext cx="2139390" cy="702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solidFill>
                <a:sysClr val="windowText" lastClr="000000"/>
              </a:solidFill>
              <a:latin typeface="Gotham Rounded Book" pitchFamily="50" charset="0"/>
            </a:rPr>
            <a:t>JEFE</a:t>
          </a:r>
          <a:r>
            <a:rPr lang="es-MX" sz="500" baseline="0">
              <a:solidFill>
                <a:sysClr val="windowText" lastClr="000000"/>
              </a:solidFill>
              <a:latin typeface="Gotham Rounded Book" pitchFamily="50" charset="0"/>
            </a:rPr>
            <a:t> DE DEPARTAMENTO DE RECURSOS FINANCIEROS Y CONTABILDIAD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19</xdr:col>
      <xdr:colOff>57156</xdr:colOff>
      <xdr:row>96</xdr:row>
      <xdr:rowOff>0</xdr:rowOff>
    </xdr:from>
    <xdr:to>
      <xdr:col>38</xdr:col>
      <xdr:colOff>24846</xdr:colOff>
      <xdr:row>101</xdr:row>
      <xdr:rowOff>16669</xdr:rowOff>
    </xdr:to>
    <xdr:sp macro="" textlink="">
      <xdr:nvSpPr>
        <xdr:cNvPr id="14" name="13 CuadroTexto"/>
        <xdr:cNvSpPr txBox="1"/>
      </xdr:nvSpPr>
      <xdr:spPr>
        <a:xfrm>
          <a:off x="2514606" y="8858250"/>
          <a:ext cx="2139390" cy="702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solidFill>
                <a:sysClr val="windowText" lastClr="000000"/>
              </a:solidFill>
              <a:latin typeface="Gotham Rounded Book" pitchFamily="50" charset="0"/>
            </a:rPr>
            <a:t>DIRECTOR</a:t>
          </a:r>
          <a:r>
            <a:rPr lang="es-MX" sz="500" baseline="0">
              <a:solidFill>
                <a:sysClr val="windowText" lastClr="000000"/>
              </a:solidFill>
              <a:latin typeface="Gotham Rounded Book" pitchFamily="50" charset="0"/>
            </a:rPr>
            <a:t> DE ADMINISTRACIÓN Y FINANZAS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</xdr:txBody>
    </xdr:sp>
    <xdr:clientData/>
  </xdr:twoCellAnchor>
  <xdr:twoCellAnchor>
    <xdr:from>
      <xdr:col>38</xdr:col>
      <xdr:colOff>33334</xdr:colOff>
      <xdr:row>96</xdr:row>
      <xdr:rowOff>0</xdr:rowOff>
    </xdr:from>
    <xdr:to>
      <xdr:col>44</xdr:col>
      <xdr:colOff>1024</xdr:colOff>
      <xdr:row>101</xdr:row>
      <xdr:rowOff>16669</xdr:rowOff>
    </xdr:to>
    <xdr:sp macro="" textlink="">
      <xdr:nvSpPr>
        <xdr:cNvPr id="15" name="14 CuadroTexto"/>
        <xdr:cNvSpPr txBox="1"/>
      </xdr:nvSpPr>
      <xdr:spPr>
        <a:xfrm>
          <a:off x="4662484" y="8858250"/>
          <a:ext cx="2139390" cy="7024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solidFill>
                <a:sysClr val="windowText" lastClr="000000"/>
              </a:solidFill>
              <a:latin typeface="Gotham Rounded Book" pitchFamily="50" charset="0"/>
            </a:rPr>
            <a:t>COMISIONADO CIUDADANO</a:t>
          </a:r>
          <a:r>
            <a:rPr lang="es-MX" sz="500" baseline="0">
              <a:solidFill>
                <a:sysClr val="windowText" lastClr="000000"/>
              </a:solidFill>
              <a:latin typeface="Gotham Rounded Book" pitchFamily="50" charset="0"/>
            </a:rPr>
            <a:t> PRESIDENTE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algn="ctr"/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500">
            <a:solidFill>
              <a:sysClr val="windowText" lastClr="000000"/>
            </a:solidFill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43</xdr:col>
      <xdr:colOff>9526</xdr:colOff>
      <xdr:row>7</xdr:row>
      <xdr:rowOff>5953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4" y="0"/>
          <a:ext cx="6361509" cy="922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44</xdr:col>
      <xdr:colOff>4763</xdr:colOff>
      <xdr:row>104</xdr:row>
      <xdr:rowOff>14066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9372600"/>
          <a:ext cx="6434138" cy="997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53</xdr:row>
      <xdr:rowOff>1466</xdr:rowOff>
    </xdr:from>
    <xdr:to>
      <xdr:col>23</xdr:col>
      <xdr:colOff>2381</xdr:colOff>
      <xdr:row>59</xdr:row>
      <xdr:rowOff>0</xdr:rowOff>
    </xdr:to>
    <xdr:sp macro="" textlink="">
      <xdr:nvSpPr>
        <xdr:cNvPr id="14" name="13 CuadroTexto"/>
        <xdr:cNvSpPr txBox="1"/>
      </xdr:nvSpPr>
      <xdr:spPr>
        <a:xfrm>
          <a:off x="466724" y="5868866"/>
          <a:ext cx="2936082" cy="798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600">
              <a:latin typeface="Gotham Rounded Book" pitchFamily="50" charset="0"/>
            </a:rPr>
            <a:t>JEFE</a:t>
          </a:r>
          <a:r>
            <a:rPr lang="es-MX" sz="600" baseline="0">
              <a:latin typeface="Gotham Rounded Book" pitchFamily="50" charset="0"/>
            </a:rPr>
            <a:t> DE DEPARTAMENTO DE RECURSOS FINANCIEROS Y CONTABILIDAD</a:t>
          </a: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600">
              <a:latin typeface="Gotham Rounded Book" pitchFamily="50" charset="0"/>
            </a:rPr>
            <a:t>C.P. SANDRA MOTA GARCÍA</a:t>
          </a:r>
        </a:p>
      </xdr:txBody>
    </xdr:sp>
    <xdr:clientData/>
  </xdr:twoCellAnchor>
  <xdr:twoCellAnchor>
    <xdr:from>
      <xdr:col>23</xdr:col>
      <xdr:colOff>0</xdr:colOff>
      <xdr:row>53</xdr:row>
      <xdr:rowOff>0</xdr:rowOff>
    </xdr:from>
    <xdr:to>
      <xdr:col>33</xdr:col>
      <xdr:colOff>802482</xdr:colOff>
      <xdr:row>58</xdr:row>
      <xdr:rowOff>112834</xdr:rowOff>
    </xdr:to>
    <xdr:sp macro="" textlink="">
      <xdr:nvSpPr>
        <xdr:cNvPr id="33" name="32 CuadroTexto"/>
        <xdr:cNvSpPr txBox="1"/>
      </xdr:nvSpPr>
      <xdr:spPr>
        <a:xfrm>
          <a:off x="3400425" y="5867400"/>
          <a:ext cx="2936082" cy="798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600">
              <a:latin typeface="Gotham Rounded Book" pitchFamily="50" charset="0"/>
            </a:rPr>
            <a:t>DIRECTOR</a:t>
          </a:r>
          <a:r>
            <a:rPr lang="es-MX" sz="600" baseline="0">
              <a:latin typeface="Gotham Rounded Book" pitchFamily="50" charset="0"/>
            </a:rPr>
            <a:t> DE ADMINISTRACIÓN Y FINANZAS</a:t>
          </a:r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600">
            <a:latin typeface="Gotham Rounded Book" pitchFamily="50" charset="0"/>
          </a:endParaRPr>
        </a:p>
      </xdr:txBody>
    </xdr:sp>
    <xdr:clientData/>
  </xdr:twoCellAnchor>
  <xdr:twoCellAnchor>
    <xdr:from>
      <xdr:col>33</xdr:col>
      <xdr:colOff>800102</xdr:colOff>
      <xdr:row>53</xdr:row>
      <xdr:rowOff>0</xdr:rowOff>
    </xdr:from>
    <xdr:to>
      <xdr:col>37</xdr:col>
      <xdr:colOff>2384</xdr:colOff>
      <xdr:row>58</xdr:row>
      <xdr:rowOff>112834</xdr:rowOff>
    </xdr:to>
    <xdr:sp macro="" textlink="">
      <xdr:nvSpPr>
        <xdr:cNvPr id="34" name="33 CuadroTexto"/>
        <xdr:cNvSpPr txBox="1"/>
      </xdr:nvSpPr>
      <xdr:spPr>
        <a:xfrm>
          <a:off x="6334127" y="5867400"/>
          <a:ext cx="2936082" cy="7986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600">
              <a:latin typeface="Gotham Rounded Book" pitchFamily="50" charset="0"/>
            </a:rPr>
            <a:t>COMISIONADO</a:t>
          </a:r>
          <a:r>
            <a:rPr lang="es-MX" sz="600" baseline="0">
              <a:latin typeface="Gotham Rounded Book" pitchFamily="50" charset="0"/>
            </a:rPr>
            <a:t> CIUDADANO PRESIDENTE</a:t>
          </a:r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algn="ctr"/>
          <a:endParaRPr lang="es-MX" sz="6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6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6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37</xdr:col>
      <xdr:colOff>14288</xdr:colOff>
      <xdr:row>8</xdr:row>
      <xdr:rowOff>84234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0"/>
          <a:ext cx="8834438" cy="1151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38</xdr:col>
      <xdr:colOff>7315</xdr:colOff>
      <xdr:row>62</xdr:row>
      <xdr:rowOff>2160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6524625"/>
          <a:ext cx="8845154" cy="974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2006</xdr:colOff>
      <xdr:row>55</xdr:row>
      <xdr:rowOff>1466</xdr:rowOff>
    </xdr:from>
    <xdr:to>
      <xdr:col>17</xdr:col>
      <xdr:colOff>38100</xdr:colOff>
      <xdr:row>62</xdr:row>
      <xdr:rowOff>70448</xdr:rowOff>
    </xdr:to>
    <xdr:sp macro="" textlink="">
      <xdr:nvSpPr>
        <xdr:cNvPr id="12" name="11 CuadroTexto"/>
        <xdr:cNvSpPr txBox="1"/>
      </xdr:nvSpPr>
      <xdr:spPr>
        <a:xfrm>
          <a:off x="487781" y="5926016"/>
          <a:ext cx="2931694" cy="9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700">
              <a:latin typeface="Gotham Rounded Book" pitchFamily="50" charset="0"/>
            </a:rPr>
            <a:t>JEFE</a:t>
          </a:r>
          <a:r>
            <a:rPr lang="es-MX" sz="700" baseline="0">
              <a:latin typeface="Gotham Rounded Book" pitchFamily="50" charset="0"/>
            </a:rPr>
            <a:t> DE DEPARTAMENTO DE RECURSOS FINANCIEROS Y CONTABILIDAD</a:t>
          </a:r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700">
            <a:latin typeface="Gotham Rounded Book" pitchFamily="50" charset="0"/>
          </a:endParaRPr>
        </a:p>
      </xdr:txBody>
    </xdr:sp>
    <xdr:clientData/>
  </xdr:twoCellAnchor>
  <xdr:twoCellAnchor>
    <xdr:from>
      <xdr:col>17</xdr:col>
      <xdr:colOff>35715</xdr:colOff>
      <xdr:row>55</xdr:row>
      <xdr:rowOff>0</xdr:rowOff>
    </xdr:from>
    <xdr:to>
      <xdr:col>29</xdr:col>
      <xdr:colOff>14659</xdr:colOff>
      <xdr:row>62</xdr:row>
      <xdr:rowOff>68982</xdr:rowOff>
    </xdr:to>
    <xdr:sp macro="" textlink="">
      <xdr:nvSpPr>
        <xdr:cNvPr id="31" name="30 CuadroTexto"/>
        <xdr:cNvSpPr txBox="1"/>
      </xdr:nvSpPr>
      <xdr:spPr>
        <a:xfrm>
          <a:off x="3417090" y="5924550"/>
          <a:ext cx="2931694" cy="9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700">
              <a:latin typeface="Gotham Rounded Book" pitchFamily="50" charset="0"/>
            </a:rPr>
            <a:t>DIRECTOR</a:t>
          </a:r>
          <a:r>
            <a:rPr lang="es-MX" sz="700" baseline="0">
              <a:latin typeface="Gotham Rounded Book" pitchFamily="50" charset="0"/>
            </a:rPr>
            <a:t> DE ADMINISTRACIÓN Y FINANZAS</a:t>
          </a:r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700">
            <a:latin typeface="Gotham Rounded Book" pitchFamily="50" charset="0"/>
          </a:endParaRPr>
        </a:p>
      </xdr:txBody>
    </xdr:sp>
    <xdr:clientData/>
  </xdr:twoCellAnchor>
  <xdr:twoCellAnchor>
    <xdr:from>
      <xdr:col>30</xdr:col>
      <xdr:colOff>0</xdr:colOff>
      <xdr:row>55</xdr:row>
      <xdr:rowOff>0</xdr:rowOff>
    </xdr:from>
    <xdr:to>
      <xdr:col>35</xdr:col>
      <xdr:colOff>7519</xdr:colOff>
      <xdr:row>62</xdr:row>
      <xdr:rowOff>68982</xdr:rowOff>
    </xdr:to>
    <xdr:sp macro="" textlink="">
      <xdr:nvSpPr>
        <xdr:cNvPr id="32" name="31 CuadroTexto"/>
        <xdr:cNvSpPr txBox="1"/>
      </xdr:nvSpPr>
      <xdr:spPr>
        <a:xfrm>
          <a:off x="6353175" y="5924550"/>
          <a:ext cx="2931694" cy="90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700">
              <a:latin typeface="Gotham Rounded Book" pitchFamily="50" charset="0"/>
            </a:rPr>
            <a:t>COMISIONADO</a:t>
          </a:r>
          <a:r>
            <a:rPr lang="es-MX" sz="700" baseline="0">
              <a:latin typeface="Gotham Rounded Book" pitchFamily="50" charset="0"/>
            </a:rPr>
            <a:t> CIUDADANO PRESIDENTE</a:t>
          </a:r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algn="ctr"/>
          <a:endParaRPr lang="es-MX" sz="7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CAMPUZANO</a:t>
          </a:r>
          <a:endParaRPr lang="es-MX" sz="7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14653</xdr:colOff>
      <xdr:row>0</xdr:row>
      <xdr:rowOff>0</xdr:rowOff>
    </xdr:from>
    <xdr:to>
      <xdr:col>35</xdr:col>
      <xdr:colOff>30955</xdr:colOff>
      <xdr:row>9</xdr:row>
      <xdr:rowOff>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78" y="0"/>
          <a:ext cx="8874552" cy="1214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36</xdr:col>
      <xdr:colOff>4933</xdr:colOff>
      <xdr:row>66</xdr:row>
      <xdr:rowOff>2160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09" y="6696075"/>
          <a:ext cx="8871347" cy="97410"/>
        </a:xfrm>
        <a:prstGeom prst="rect">
          <a:avLst/>
        </a:prstGeom>
      </xdr:spPr>
    </xdr:pic>
    <xdr:clientData/>
  </xdr:twoCellAnchor>
  <xdr:oneCellAnchor>
    <xdr:from>
      <xdr:col>14</xdr:col>
      <xdr:colOff>68036</xdr:colOff>
      <xdr:row>29</xdr:row>
      <xdr:rowOff>40821</xdr:rowOff>
    </xdr:from>
    <xdr:ext cx="4531178" cy="1230814"/>
    <xdr:sp macro="" textlink="">
      <xdr:nvSpPr>
        <xdr:cNvPr id="8" name="3 Rectángulo"/>
        <xdr:cNvSpPr/>
      </xdr:nvSpPr>
      <xdr:spPr>
        <a:xfrm>
          <a:off x="2496911" y="3360964"/>
          <a:ext cx="4531178" cy="123081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NO APLICA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87</xdr:row>
      <xdr:rowOff>0</xdr:rowOff>
    </xdr:from>
    <xdr:to>
      <xdr:col>13</xdr:col>
      <xdr:colOff>14288</xdr:colOff>
      <xdr:row>94</xdr:row>
      <xdr:rowOff>0</xdr:rowOff>
    </xdr:to>
    <xdr:sp macro="" textlink="">
      <xdr:nvSpPr>
        <xdr:cNvPr id="24" name="23 CuadroTexto"/>
        <xdr:cNvSpPr txBox="1"/>
      </xdr:nvSpPr>
      <xdr:spPr>
        <a:xfrm>
          <a:off x="466725" y="7743825"/>
          <a:ext cx="2185988" cy="677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JEFE</a:t>
          </a:r>
          <a:r>
            <a:rPr lang="es-MX" sz="500" baseline="0">
              <a:latin typeface="Gotham Rounded Book" pitchFamily="50" charset="0"/>
            </a:rPr>
            <a:t> DE DEPARTAMENTO DE RECURSOS FINANCIEROS Y CONTABILIDAD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C.P. SANDRA MOTA GARCÍA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13</xdr:col>
      <xdr:colOff>30953</xdr:colOff>
      <xdr:row>87</xdr:row>
      <xdr:rowOff>0</xdr:rowOff>
    </xdr:from>
    <xdr:to>
      <xdr:col>20</xdr:col>
      <xdr:colOff>464341</xdr:colOff>
      <xdr:row>94</xdr:row>
      <xdr:rowOff>0</xdr:rowOff>
    </xdr:to>
    <xdr:sp macro="" textlink="">
      <xdr:nvSpPr>
        <xdr:cNvPr id="33" name="32 CuadroTexto"/>
        <xdr:cNvSpPr txBox="1"/>
      </xdr:nvSpPr>
      <xdr:spPr>
        <a:xfrm>
          <a:off x="2669378" y="7743825"/>
          <a:ext cx="2185988" cy="677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DIRECTOR</a:t>
          </a:r>
          <a:r>
            <a:rPr lang="es-MX" sz="500" baseline="0">
              <a:latin typeface="Gotham Rounded Book" pitchFamily="50" charset="0"/>
            </a:rPr>
            <a:t> DE ADMINISTRACIÓN Y FINANZAS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LIC. ARMANDO MANUEL GONZÁLEZ CAMPUZANO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>
    <xdr:from>
      <xdr:col>20</xdr:col>
      <xdr:colOff>478651</xdr:colOff>
      <xdr:row>87</xdr:row>
      <xdr:rowOff>0</xdr:rowOff>
    </xdr:from>
    <xdr:to>
      <xdr:col>23</xdr:col>
      <xdr:colOff>664389</xdr:colOff>
      <xdr:row>94</xdr:row>
      <xdr:rowOff>0</xdr:rowOff>
    </xdr:to>
    <xdr:sp macro="" textlink="">
      <xdr:nvSpPr>
        <xdr:cNvPr id="34" name="33 CuadroTexto"/>
        <xdr:cNvSpPr txBox="1"/>
      </xdr:nvSpPr>
      <xdr:spPr>
        <a:xfrm>
          <a:off x="4869676" y="7743825"/>
          <a:ext cx="2185988" cy="6775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s-MX" sz="500">
              <a:latin typeface="Gotham Rounded Book" pitchFamily="50" charset="0"/>
            </a:rPr>
            <a:t>COMISIONADO</a:t>
          </a:r>
          <a:r>
            <a:rPr lang="es-MX" sz="500" baseline="0">
              <a:latin typeface="Gotham Rounded Book" pitchFamily="50" charset="0"/>
            </a:rPr>
            <a:t> CIUDADANO PRESIDENTE</a:t>
          </a:r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algn="ctr"/>
          <a:endParaRPr lang="es-MX" sz="500">
            <a:latin typeface="Gotham Rounded Book" pitchFamily="50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Gotham Rounded Book" pitchFamily="50" charset="0"/>
              <a:ea typeface="+mn-ea"/>
              <a:cs typeface="+mn-cs"/>
            </a:rPr>
            <a:t>MTRO. MUCIO ISRAEL HERNÁNDEZ GUERRERO</a:t>
          </a:r>
          <a:endParaRPr lang="es-MX" sz="1100">
            <a:latin typeface="Gotham Rounded Book" pitchFamily="50" charset="0"/>
          </a:endParaRPr>
        </a:p>
      </xdr:txBody>
    </xdr:sp>
    <xdr:clientData/>
  </xdr:twoCellAnchor>
  <xdr:twoCellAnchor editAs="oneCell">
    <xdr:from>
      <xdr:col>0</xdr:col>
      <xdr:colOff>7144</xdr:colOff>
      <xdr:row>0</xdr:row>
      <xdr:rowOff>0</xdr:rowOff>
    </xdr:from>
    <xdr:to>
      <xdr:col>24</xdr:col>
      <xdr:colOff>11906</xdr:colOff>
      <xdr:row>7</xdr:row>
      <xdr:rowOff>5953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628" y="0"/>
          <a:ext cx="6571059" cy="922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25</xdr:col>
      <xdr:colOff>4933</xdr:colOff>
      <xdr:row>97</xdr:row>
      <xdr:rowOff>4541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84" y="9572625"/>
          <a:ext cx="6632972" cy="997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30"/>
  <sheetViews>
    <sheetView showGridLines="0" topLeftCell="A69" zoomScale="150" zoomScaleNormal="150" workbookViewId="0">
      <selection activeCell="AU91" sqref="AU91"/>
    </sheetView>
  </sheetViews>
  <sheetFormatPr baseColWidth="10" defaultRowHeight="8.25"/>
  <cols>
    <col min="1" max="1" width="0.42578125" style="97" customWidth="1"/>
    <col min="2" max="23" width="1.7109375" style="126" customWidth="1"/>
    <col min="24" max="24" width="11.42578125" style="127" customWidth="1"/>
    <col min="25" max="46" width="1.7109375" style="126" customWidth="1"/>
    <col min="47" max="47" width="11.42578125" style="97" customWidth="1"/>
    <col min="48" max="48" width="0.42578125" style="97" customWidth="1"/>
    <col min="49" max="16384" width="11.42578125" style="97"/>
  </cols>
  <sheetData>
    <row r="1" spans="1:48" ht="11.1" customHeight="1">
      <c r="A1" s="94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6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4"/>
    </row>
    <row r="2" spans="1:48" ht="11.1" customHeight="1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6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4"/>
    </row>
    <row r="3" spans="1:48" ht="11.1" customHeight="1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6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4"/>
    </row>
    <row r="4" spans="1:48" ht="11.1" customHeight="1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6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4"/>
    </row>
    <row r="5" spans="1:48" ht="11.1" customHeight="1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6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4"/>
    </row>
    <row r="6" spans="1:48" ht="11.1" customHeight="1">
      <c r="A6" s="94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6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8"/>
    </row>
    <row r="7" spans="1:48" ht="11.1" customHeight="1">
      <c r="A7" s="94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6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8"/>
    </row>
    <row r="8" spans="1:48" ht="3.95" customHeight="1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6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6"/>
    </row>
    <row r="9" spans="1:48" s="99" customFormat="1" ht="9.9499999999999993" customHeight="1">
      <c r="A9" s="361" t="s">
        <v>398</v>
      </c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1"/>
      <c r="AL9" s="361"/>
      <c r="AM9" s="361"/>
      <c r="AN9" s="361"/>
      <c r="AO9" s="361"/>
      <c r="AP9" s="361"/>
      <c r="AQ9" s="361"/>
      <c r="AR9" s="361"/>
      <c r="AS9" s="361"/>
      <c r="AT9" s="361"/>
      <c r="AU9" s="361"/>
      <c r="AV9" s="361"/>
    </row>
    <row r="10" spans="1:48" s="99" customFormat="1" ht="9.9499999999999993" customHeight="1">
      <c r="A10" s="361" t="s">
        <v>399</v>
      </c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  <c r="AS10" s="361"/>
      <c r="AT10" s="361"/>
      <c r="AU10" s="361"/>
      <c r="AV10" s="361"/>
    </row>
    <row r="11" spans="1:48" s="99" customFormat="1" ht="9.9499999999999993" customHeight="1">
      <c r="A11" s="361" t="s">
        <v>1</v>
      </c>
      <c r="B11" s="361"/>
      <c r="C11" s="361"/>
      <c r="D11" s="361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H11" s="361"/>
      <c r="AI11" s="361"/>
      <c r="AJ11" s="361"/>
      <c r="AK11" s="361"/>
      <c r="AL11" s="361"/>
      <c r="AM11" s="361"/>
      <c r="AN11" s="361"/>
      <c r="AO11" s="361"/>
      <c r="AP11" s="361"/>
      <c r="AQ11" s="361"/>
      <c r="AR11" s="361"/>
      <c r="AS11" s="361"/>
      <c r="AT11" s="361"/>
      <c r="AU11" s="361"/>
      <c r="AV11" s="361"/>
    </row>
    <row r="12" spans="1:48" s="99" customFormat="1" ht="9.9499999999999993" customHeight="1">
      <c r="A12" s="362" t="s">
        <v>2</v>
      </c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</row>
    <row r="13" spans="1:48" s="99" customFormat="1" ht="3.95" customHeight="1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2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2"/>
    </row>
    <row r="14" spans="1:48" s="99" customFormat="1" ht="9.9499999999999993" customHeight="1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4">
        <v>2014</v>
      </c>
      <c r="Y14" s="365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4">
        <v>2014</v>
      </c>
      <c r="AV14" s="365"/>
    </row>
    <row r="15" spans="1:48" s="99" customFormat="1" ht="9.9499999999999993" customHeight="1">
      <c r="A15" s="182"/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345"/>
      <c r="Y15" s="128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345"/>
      <c r="AV15" s="128"/>
    </row>
    <row r="16" spans="1:48" s="99" customFormat="1" ht="6.95" customHeight="1">
      <c r="A16" s="184"/>
      <c r="B16" s="417" t="s">
        <v>3</v>
      </c>
      <c r="C16" s="417"/>
      <c r="D16" s="417"/>
      <c r="E16" s="417"/>
      <c r="F16" s="417"/>
      <c r="G16" s="417"/>
      <c r="H16" s="417"/>
      <c r="I16" s="417"/>
      <c r="J16" s="417"/>
      <c r="K16" s="417"/>
      <c r="L16" s="417"/>
      <c r="M16" s="417"/>
      <c r="N16" s="417"/>
      <c r="O16" s="417"/>
      <c r="P16" s="417"/>
      <c r="Q16" s="417"/>
      <c r="R16" s="417"/>
      <c r="S16" s="417"/>
      <c r="T16" s="417"/>
      <c r="U16" s="417"/>
      <c r="V16" s="417"/>
      <c r="W16" s="417"/>
      <c r="X16" s="103"/>
      <c r="Y16" s="417" t="s">
        <v>4</v>
      </c>
      <c r="Z16" s="417"/>
      <c r="AA16" s="417"/>
      <c r="AB16" s="417"/>
      <c r="AC16" s="417"/>
      <c r="AD16" s="417"/>
      <c r="AE16" s="417"/>
      <c r="AF16" s="417"/>
      <c r="AG16" s="417"/>
      <c r="AH16" s="417"/>
      <c r="AI16" s="417"/>
      <c r="AJ16" s="417"/>
      <c r="AK16" s="417"/>
      <c r="AL16" s="417"/>
      <c r="AM16" s="417"/>
      <c r="AN16" s="417"/>
      <c r="AO16" s="417"/>
      <c r="AP16" s="417"/>
      <c r="AQ16" s="417"/>
      <c r="AR16" s="417"/>
      <c r="AS16" s="417"/>
      <c r="AT16" s="417"/>
      <c r="AU16" s="104"/>
      <c r="AV16" s="105"/>
    </row>
    <row r="17" spans="1:48" s="99" customFormat="1" ht="6.95" customHeight="1">
      <c r="A17" s="184"/>
      <c r="B17" s="418"/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103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418"/>
      <c r="AN17" s="418"/>
      <c r="AO17" s="418"/>
      <c r="AP17" s="418"/>
      <c r="AQ17" s="418"/>
      <c r="AR17" s="418"/>
      <c r="AS17" s="418"/>
      <c r="AT17" s="418"/>
      <c r="AU17" s="104"/>
      <c r="AV17" s="105"/>
    </row>
    <row r="18" spans="1:48" s="99" customFormat="1" ht="6.95" customHeight="1">
      <c r="A18" s="184"/>
      <c r="B18" s="418"/>
      <c r="C18" s="419" t="s">
        <v>5</v>
      </c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106"/>
      <c r="Y18" s="418"/>
      <c r="Z18" s="419" t="s">
        <v>6</v>
      </c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19"/>
      <c r="AP18" s="419"/>
      <c r="AQ18" s="419"/>
      <c r="AR18" s="419"/>
      <c r="AS18" s="419"/>
      <c r="AT18" s="419"/>
      <c r="AU18" s="104"/>
      <c r="AV18" s="105"/>
    </row>
    <row r="19" spans="1:48" s="99" customFormat="1" ht="6.95" customHeight="1">
      <c r="A19" s="184"/>
      <c r="B19" s="419"/>
      <c r="C19" s="419"/>
      <c r="D19" s="419"/>
      <c r="E19" s="419"/>
      <c r="F19" s="419"/>
      <c r="G19" s="419"/>
      <c r="H19" s="419"/>
      <c r="I19" s="419"/>
      <c r="J19" s="419"/>
      <c r="K19" s="419"/>
      <c r="L19" s="419"/>
      <c r="M19" s="419"/>
      <c r="N19" s="419"/>
      <c r="O19" s="419"/>
      <c r="P19" s="419"/>
      <c r="Q19" s="419"/>
      <c r="R19" s="419"/>
      <c r="S19" s="419"/>
      <c r="T19" s="419"/>
      <c r="U19" s="419"/>
      <c r="V19" s="419"/>
      <c r="W19" s="419"/>
      <c r="X19" s="106"/>
      <c r="Y19" s="419"/>
      <c r="Z19" s="419"/>
      <c r="AA19" s="419"/>
      <c r="AB19" s="419"/>
      <c r="AC19" s="419"/>
      <c r="AD19" s="419"/>
      <c r="AE19" s="419"/>
      <c r="AF19" s="419"/>
      <c r="AG19" s="419"/>
      <c r="AH19" s="419"/>
      <c r="AI19" s="419"/>
      <c r="AJ19" s="419"/>
      <c r="AK19" s="419"/>
      <c r="AL19" s="419"/>
      <c r="AM19" s="419"/>
      <c r="AN19" s="419"/>
      <c r="AO19" s="419"/>
      <c r="AP19" s="419"/>
      <c r="AQ19" s="419"/>
      <c r="AR19" s="419"/>
      <c r="AS19" s="419"/>
      <c r="AT19" s="419"/>
      <c r="AU19" s="104"/>
      <c r="AV19" s="105"/>
    </row>
    <row r="20" spans="1:48" s="99" customFormat="1" ht="6.95" customHeight="1">
      <c r="A20" s="184"/>
      <c r="B20" s="418"/>
      <c r="C20" s="418"/>
      <c r="D20" s="418" t="s">
        <v>96</v>
      </c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107">
        <v>71.599999999976717</v>
      </c>
      <c r="Y20" s="418"/>
      <c r="Z20" s="418"/>
      <c r="AA20" s="418" t="s">
        <v>150</v>
      </c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107">
        <v>8</v>
      </c>
      <c r="AV20" s="105"/>
    </row>
    <row r="21" spans="1:48" s="99" customFormat="1" ht="6.95" customHeight="1">
      <c r="A21" s="184"/>
      <c r="B21" s="418"/>
      <c r="C21" s="418"/>
      <c r="D21" s="418"/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107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107"/>
      <c r="AV21" s="105"/>
    </row>
    <row r="22" spans="1:48" s="99" customFormat="1" ht="6.95" customHeight="1">
      <c r="A22" s="184"/>
      <c r="B22" s="418"/>
      <c r="C22" s="418"/>
      <c r="D22" s="418" t="s">
        <v>169</v>
      </c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107"/>
      <c r="Y22" s="418"/>
      <c r="Z22" s="418"/>
      <c r="AA22" s="418" t="s">
        <v>118</v>
      </c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18"/>
      <c r="AP22" s="418"/>
      <c r="AQ22" s="418"/>
      <c r="AR22" s="418"/>
      <c r="AS22" s="418"/>
      <c r="AT22" s="418"/>
      <c r="AU22" s="107"/>
      <c r="AV22" s="105"/>
    </row>
    <row r="23" spans="1:48" s="99" customFormat="1" ht="6.95" customHeight="1">
      <c r="A23" s="184"/>
      <c r="B23" s="418"/>
      <c r="C23" s="418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107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107"/>
      <c r="AV23" s="105"/>
    </row>
    <row r="24" spans="1:48" s="99" customFormat="1" ht="6.95" customHeight="1">
      <c r="A24" s="184"/>
      <c r="B24" s="420"/>
      <c r="C24" s="420"/>
      <c r="D24" s="418" t="s">
        <v>97</v>
      </c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107"/>
      <c r="Y24" s="418"/>
      <c r="Z24" s="418"/>
      <c r="AA24" s="418" t="s">
        <v>151</v>
      </c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107"/>
      <c r="AV24" s="105"/>
    </row>
    <row r="25" spans="1:48" s="99" customFormat="1" ht="6.95" customHeight="1">
      <c r="A25" s="184"/>
      <c r="B25" s="421"/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421"/>
      <c r="P25" s="421"/>
      <c r="Q25" s="421"/>
      <c r="R25" s="421"/>
      <c r="S25" s="421"/>
      <c r="T25" s="421"/>
      <c r="U25" s="421"/>
      <c r="V25" s="421"/>
      <c r="W25" s="421"/>
      <c r="X25" s="107"/>
      <c r="Y25" s="418"/>
      <c r="Z25" s="421"/>
      <c r="AA25" s="418"/>
      <c r="AB25" s="421"/>
      <c r="AC25" s="421"/>
      <c r="AD25" s="421"/>
      <c r="AE25" s="421"/>
      <c r="AF25" s="421"/>
      <c r="AG25" s="421"/>
      <c r="AH25" s="421"/>
      <c r="AI25" s="421"/>
      <c r="AJ25" s="421"/>
      <c r="AK25" s="421"/>
      <c r="AL25" s="421"/>
      <c r="AM25" s="421"/>
      <c r="AN25" s="421"/>
      <c r="AO25" s="421"/>
      <c r="AP25" s="421"/>
      <c r="AQ25" s="421"/>
      <c r="AR25" s="421"/>
      <c r="AS25" s="421"/>
      <c r="AT25" s="421"/>
      <c r="AU25" s="107"/>
      <c r="AV25" s="105"/>
    </row>
    <row r="26" spans="1:48" s="99" customFormat="1" ht="6.95" customHeight="1">
      <c r="A26" s="184"/>
      <c r="B26" s="418"/>
      <c r="C26" s="418"/>
      <c r="D26" s="418" t="s">
        <v>98</v>
      </c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107"/>
      <c r="Y26" s="418"/>
      <c r="Z26" s="418"/>
      <c r="AA26" s="418" t="s">
        <v>152</v>
      </c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107"/>
      <c r="AV26" s="105"/>
    </row>
    <row r="27" spans="1:48" s="99" customFormat="1" ht="6.95" customHeight="1">
      <c r="A27" s="184"/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107"/>
      <c r="Y27" s="418"/>
      <c r="Z27" s="420"/>
      <c r="AA27" s="420"/>
      <c r="AB27" s="420"/>
      <c r="AC27" s="420"/>
      <c r="AD27" s="420"/>
      <c r="AE27" s="420"/>
      <c r="AF27" s="420"/>
      <c r="AG27" s="420"/>
      <c r="AH27" s="420"/>
      <c r="AI27" s="420"/>
      <c r="AJ27" s="420"/>
      <c r="AK27" s="420"/>
      <c r="AL27" s="420"/>
      <c r="AM27" s="420"/>
      <c r="AN27" s="420"/>
      <c r="AO27" s="420"/>
      <c r="AP27" s="420"/>
      <c r="AQ27" s="420"/>
      <c r="AR27" s="420"/>
      <c r="AS27" s="420"/>
      <c r="AT27" s="420"/>
      <c r="AU27" s="107"/>
      <c r="AV27" s="105"/>
    </row>
    <row r="28" spans="1:48" s="99" customFormat="1" ht="6.95" customHeight="1">
      <c r="A28" s="184"/>
      <c r="B28" s="418"/>
      <c r="C28" s="418"/>
      <c r="D28" s="418" t="s">
        <v>99</v>
      </c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107"/>
      <c r="Y28" s="418"/>
      <c r="Z28" s="418"/>
      <c r="AA28" s="418" t="s">
        <v>154</v>
      </c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107"/>
      <c r="AV28" s="105"/>
    </row>
    <row r="29" spans="1:48" s="99" customFormat="1" ht="6.95" customHeight="1">
      <c r="A29" s="184"/>
      <c r="B29" s="418"/>
      <c r="C29" s="418"/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107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  <c r="AN29" s="418"/>
      <c r="AO29" s="418"/>
      <c r="AP29" s="418"/>
      <c r="AQ29" s="418"/>
      <c r="AR29" s="418"/>
      <c r="AS29" s="418"/>
      <c r="AT29" s="418"/>
      <c r="AU29" s="107"/>
      <c r="AV29" s="105"/>
    </row>
    <row r="30" spans="1:48" s="99" customFormat="1" ht="6.95" customHeight="1">
      <c r="A30" s="184"/>
      <c r="B30" s="418"/>
      <c r="C30" s="418"/>
      <c r="D30" s="418" t="s">
        <v>100</v>
      </c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107"/>
      <c r="Y30" s="418"/>
      <c r="Z30" s="418"/>
      <c r="AA30" s="418" t="s">
        <v>238</v>
      </c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107"/>
      <c r="AV30" s="105"/>
    </row>
    <row r="31" spans="1:48" s="99" customFormat="1" ht="6.95" customHeight="1">
      <c r="A31" s="184"/>
      <c r="B31" s="418"/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107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107"/>
      <c r="AV31" s="105"/>
    </row>
    <row r="32" spans="1:48" s="99" customFormat="1" ht="6.95" customHeight="1">
      <c r="A32" s="184"/>
      <c r="B32" s="418"/>
      <c r="C32" s="418"/>
      <c r="D32" s="418" t="s">
        <v>101</v>
      </c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107"/>
      <c r="Y32" s="418"/>
      <c r="Z32" s="418"/>
      <c r="AA32" s="418" t="s">
        <v>235</v>
      </c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107"/>
      <c r="AV32" s="105"/>
    </row>
    <row r="33" spans="1:48" s="99" customFormat="1" ht="6.95" customHeight="1">
      <c r="A33" s="184"/>
      <c r="B33" s="418"/>
      <c r="C33" s="418"/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107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107"/>
      <c r="AV33" s="105"/>
    </row>
    <row r="34" spans="1:48" s="99" customFormat="1" ht="6.95" customHeight="1">
      <c r="A34" s="184"/>
      <c r="B34" s="421"/>
      <c r="C34" s="421"/>
      <c r="D34" s="418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107"/>
      <c r="Y34" s="418"/>
      <c r="Z34" s="421"/>
      <c r="AA34" s="421" t="s">
        <v>119</v>
      </c>
      <c r="AB34" s="421"/>
      <c r="AC34" s="421"/>
      <c r="AD34" s="421"/>
      <c r="AE34" s="421"/>
      <c r="AF34" s="421"/>
      <c r="AG34" s="421"/>
      <c r="AH34" s="421"/>
      <c r="AI34" s="421"/>
      <c r="AJ34" s="421"/>
      <c r="AK34" s="421"/>
      <c r="AL34" s="421"/>
      <c r="AM34" s="421"/>
      <c r="AN34" s="421"/>
      <c r="AO34" s="421"/>
      <c r="AP34" s="421"/>
      <c r="AQ34" s="421"/>
      <c r="AR34" s="421"/>
      <c r="AS34" s="421"/>
      <c r="AT34" s="421"/>
      <c r="AU34" s="107">
        <v>63.6</v>
      </c>
      <c r="AV34" s="105"/>
    </row>
    <row r="35" spans="1:48" s="99" customFormat="1" ht="6.95" customHeight="1">
      <c r="A35" s="184"/>
      <c r="B35" s="418"/>
      <c r="C35" s="418"/>
      <c r="D35" s="418"/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107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108"/>
      <c r="AV35" s="105"/>
    </row>
    <row r="36" spans="1:48" s="99" customFormat="1" ht="6.95" customHeight="1">
      <c r="A36" s="184"/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107"/>
      <c r="Y36" s="418"/>
      <c r="Z36" s="418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1"/>
      <c r="AL36" s="421"/>
      <c r="AM36" s="421"/>
      <c r="AN36" s="421"/>
      <c r="AO36" s="421"/>
      <c r="AP36" s="421"/>
      <c r="AQ36" s="421"/>
      <c r="AR36" s="421"/>
      <c r="AS36" s="421"/>
      <c r="AT36" s="421"/>
      <c r="AU36" s="108"/>
      <c r="AV36" s="105"/>
    </row>
    <row r="37" spans="1:48" s="99" customFormat="1" ht="6.95" customHeight="1">
      <c r="A37" s="184"/>
      <c r="B37" s="418"/>
      <c r="C37" s="417" t="s">
        <v>8</v>
      </c>
      <c r="D37" s="418"/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157">
        <f>SUM(X20+X22+X24+X26+X28+X30+X32)</f>
        <v>71.599999999976717</v>
      </c>
      <c r="Y37" s="418"/>
      <c r="Z37" s="417" t="s">
        <v>160</v>
      </c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157">
        <f>SUM(AU20+AU22+AU24+AU26+AU28+AU30+AU32+AU34)</f>
        <v>71.599999999999994</v>
      </c>
      <c r="AV37" s="105"/>
    </row>
    <row r="38" spans="1:48" s="99" customFormat="1" ht="6.95" customHeight="1">
      <c r="A38" s="184"/>
      <c r="B38" s="418"/>
      <c r="C38" s="417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107"/>
      <c r="Y38" s="418"/>
      <c r="Z38" s="417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107"/>
      <c r="AV38" s="105"/>
    </row>
    <row r="39" spans="1:48" s="99" customFormat="1" ht="6.95" customHeight="1">
      <c r="A39" s="184"/>
      <c r="B39" s="421"/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107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1"/>
      <c r="AL39" s="421"/>
      <c r="AM39" s="421"/>
      <c r="AN39" s="421"/>
      <c r="AO39" s="421"/>
      <c r="AP39" s="421"/>
      <c r="AQ39" s="421"/>
      <c r="AR39" s="421"/>
      <c r="AS39" s="421"/>
      <c r="AT39" s="421"/>
      <c r="AU39" s="105"/>
      <c r="AV39" s="105"/>
    </row>
    <row r="40" spans="1:48" s="99" customFormat="1" ht="6.95" customHeight="1">
      <c r="A40" s="184"/>
      <c r="B40" s="419"/>
      <c r="C40" s="419" t="s">
        <v>167</v>
      </c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19"/>
      <c r="V40" s="419"/>
      <c r="W40" s="419"/>
      <c r="X40" s="107"/>
      <c r="Y40" s="421"/>
      <c r="Z40" s="419" t="s">
        <v>168</v>
      </c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1"/>
      <c r="AL40" s="421"/>
      <c r="AM40" s="421"/>
      <c r="AN40" s="421"/>
      <c r="AO40" s="421"/>
      <c r="AP40" s="421"/>
      <c r="AQ40" s="421"/>
      <c r="AR40" s="421"/>
      <c r="AS40" s="421"/>
      <c r="AT40" s="421"/>
      <c r="AU40" s="108"/>
      <c r="AV40" s="105"/>
    </row>
    <row r="41" spans="1:48" s="99" customFormat="1" ht="6.95" customHeight="1">
      <c r="A41" s="184"/>
      <c r="B41" s="419"/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s="419"/>
      <c r="N41" s="419"/>
      <c r="O41" s="419"/>
      <c r="P41" s="419"/>
      <c r="Q41" s="419"/>
      <c r="R41" s="419"/>
      <c r="S41" s="419"/>
      <c r="T41" s="419"/>
      <c r="U41" s="419"/>
      <c r="V41" s="419"/>
      <c r="W41" s="419"/>
      <c r="X41" s="107"/>
      <c r="Y41" s="419"/>
      <c r="Z41" s="419"/>
      <c r="AA41" s="419"/>
      <c r="AB41" s="419"/>
      <c r="AC41" s="419"/>
      <c r="AD41" s="419"/>
      <c r="AE41" s="419"/>
      <c r="AF41" s="419"/>
      <c r="AG41" s="419"/>
      <c r="AH41" s="419"/>
      <c r="AI41" s="419"/>
      <c r="AJ41" s="419"/>
      <c r="AK41" s="419"/>
      <c r="AL41" s="419"/>
      <c r="AM41" s="419"/>
      <c r="AN41" s="419"/>
      <c r="AO41" s="419"/>
      <c r="AP41" s="419"/>
      <c r="AQ41" s="419"/>
      <c r="AR41" s="419"/>
      <c r="AS41" s="419"/>
      <c r="AT41" s="419"/>
      <c r="AU41" s="108"/>
      <c r="AV41" s="105"/>
    </row>
    <row r="42" spans="1:48" s="99" customFormat="1" ht="6.95" customHeight="1">
      <c r="A42" s="184"/>
      <c r="B42" s="418"/>
      <c r="C42" s="418"/>
      <c r="D42" s="418" t="s">
        <v>170</v>
      </c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107"/>
      <c r="Y42" s="418"/>
      <c r="Z42" s="419"/>
      <c r="AA42" s="418" t="s">
        <v>157</v>
      </c>
      <c r="AB42" s="419"/>
      <c r="AC42" s="419"/>
      <c r="AD42" s="419"/>
      <c r="AE42" s="419"/>
      <c r="AF42" s="419"/>
      <c r="AG42" s="419"/>
      <c r="AH42" s="419"/>
      <c r="AI42" s="419"/>
      <c r="AJ42" s="419"/>
      <c r="AK42" s="419"/>
      <c r="AL42" s="419"/>
      <c r="AM42" s="419"/>
      <c r="AN42" s="419"/>
      <c r="AO42" s="419"/>
      <c r="AP42" s="419"/>
      <c r="AQ42" s="419"/>
      <c r="AR42" s="419"/>
      <c r="AS42" s="419"/>
      <c r="AT42" s="419"/>
      <c r="AU42" s="107"/>
      <c r="AV42" s="105"/>
    </row>
    <row r="43" spans="1:48" s="99" customFormat="1" ht="6.95" customHeight="1">
      <c r="A43" s="184"/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107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418"/>
      <c r="AN43" s="418"/>
      <c r="AO43" s="418"/>
      <c r="AP43" s="418"/>
      <c r="AQ43" s="418"/>
      <c r="AR43" s="418"/>
      <c r="AS43" s="418"/>
      <c r="AT43" s="418"/>
      <c r="AU43" s="108"/>
      <c r="AV43" s="105"/>
    </row>
    <row r="44" spans="1:48" s="99" customFormat="1" ht="6.95" customHeight="1">
      <c r="A44" s="184"/>
      <c r="B44" s="418"/>
      <c r="C44" s="418"/>
      <c r="D44" s="418" t="s">
        <v>102</v>
      </c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107"/>
      <c r="Y44" s="418"/>
      <c r="Z44" s="418"/>
      <c r="AA44" s="418" t="s">
        <v>236</v>
      </c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107"/>
      <c r="AV44" s="105"/>
    </row>
    <row r="45" spans="1:48" s="99" customFormat="1" ht="6.95" customHeight="1">
      <c r="A45" s="184"/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107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18"/>
      <c r="AP45" s="418"/>
      <c r="AQ45" s="418"/>
      <c r="AR45" s="418"/>
      <c r="AS45" s="418"/>
      <c r="AT45" s="418"/>
      <c r="AU45" s="108"/>
      <c r="AV45" s="105"/>
    </row>
    <row r="46" spans="1:48" s="99" customFormat="1" ht="6.95" customHeight="1">
      <c r="A46" s="184"/>
      <c r="B46" s="418"/>
      <c r="C46" s="418"/>
      <c r="D46" s="418" t="s">
        <v>103</v>
      </c>
      <c r="E46" s="418"/>
      <c r="F46" s="418"/>
      <c r="G46" s="418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107"/>
      <c r="Y46" s="418"/>
      <c r="Z46" s="418"/>
      <c r="AA46" s="418" t="s">
        <v>156</v>
      </c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18"/>
      <c r="AP46" s="418"/>
      <c r="AQ46" s="418"/>
      <c r="AR46" s="418"/>
      <c r="AS46" s="418"/>
      <c r="AT46" s="418"/>
      <c r="AU46" s="107"/>
      <c r="AV46" s="105"/>
    </row>
    <row r="47" spans="1:48" s="99" customFormat="1" ht="6.95" customHeight="1">
      <c r="A47" s="184"/>
      <c r="B47" s="418"/>
      <c r="C47" s="418"/>
      <c r="D47" s="418"/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107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108"/>
      <c r="AV47" s="105"/>
    </row>
    <row r="48" spans="1:48" s="99" customFormat="1" ht="6.95" customHeight="1">
      <c r="A48" s="184"/>
      <c r="B48" s="418"/>
      <c r="C48" s="418"/>
      <c r="D48" s="418" t="s">
        <v>104</v>
      </c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107">
        <v>26480.400000000001</v>
      </c>
      <c r="Y48" s="418"/>
      <c r="Z48" s="418"/>
      <c r="AA48" s="421" t="s">
        <v>193</v>
      </c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107"/>
      <c r="AV48" s="105"/>
    </row>
    <row r="49" spans="1:48" s="99" customFormat="1" ht="6.95" customHeight="1">
      <c r="A49" s="184"/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107"/>
      <c r="Y49" s="418"/>
      <c r="Z49" s="418"/>
      <c r="AA49" s="421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108"/>
      <c r="AV49" s="105"/>
    </row>
    <row r="50" spans="1:48" s="99" customFormat="1" ht="6.95" customHeight="1">
      <c r="A50" s="105"/>
      <c r="B50" s="421"/>
      <c r="C50" s="421"/>
      <c r="D50" s="421" t="s">
        <v>105</v>
      </c>
      <c r="E50" s="418"/>
      <c r="F50" s="418"/>
      <c r="G50" s="418"/>
      <c r="H50" s="418"/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107">
        <v>2782.6</v>
      </c>
      <c r="Y50" s="418"/>
      <c r="Z50" s="418"/>
      <c r="AA50" s="418" t="s">
        <v>239</v>
      </c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18"/>
      <c r="AP50" s="418"/>
      <c r="AQ50" s="418"/>
      <c r="AR50" s="418"/>
      <c r="AS50" s="418"/>
      <c r="AT50" s="418"/>
      <c r="AU50" s="107"/>
      <c r="AV50" s="105"/>
    </row>
    <row r="51" spans="1:48" s="99" customFormat="1" ht="6.95" customHeight="1">
      <c r="A51" s="105"/>
      <c r="B51" s="421"/>
      <c r="C51" s="421"/>
      <c r="D51" s="421"/>
      <c r="E51" s="418"/>
      <c r="F51" s="418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107"/>
      <c r="Y51" s="421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18"/>
      <c r="AP51" s="418"/>
      <c r="AQ51" s="418"/>
      <c r="AR51" s="418"/>
      <c r="AS51" s="418"/>
      <c r="AT51" s="418"/>
      <c r="AU51" s="105"/>
      <c r="AV51" s="105"/>
    </row>
    <row r="52" spans="1:48" s="99" customFormat="1" ht="6.95" customHeight="1">
      <c r="A52" s="184"/>
      <c r="B52" s="418"/>
      <c r="C52" s="418"/>
      <c r="D52" s="418" t="s">
        <v>106</v>
      </c>
      <c r="E52" s="418"/>
      <c r="F52" s="418"/>
      <c r="G52" s="418"/>
      <c r="H52" s="418"/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107">
        <v>-16928.7</v>
      </c>
      <c r="Y52" s="418"/>
      <c r="Z52" s="418"/>
      <c r="AA52" s="418" t="s">
        <v>10</v>
      </c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107"/>
      <c r="AV52" s="105"/>
    </row>
    <row r="53" spans="1:48" s="99" customFormat="1" ht="6.95" customHeight="1">
      <c r="A53" s="184"/>
      <c r="B53" s="418"/>
      <c r="C53" s="418"/>
      <c r="D53" s="418"/>
      <c r="E53" s="418"/>
      <c r="F53" s="418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107"/>
      <c r="Y53" s="421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105"/>
      <c r="AV53" s="105"/>
    </row>
    <row r="54" spans="1:48" s="99" customFormat="1" ht="6.95" customHeight="1">
      <c r="A54" s="184"/>
      <c r="B54" s="418"/>
      <c r="C54" s="418"/>
      <c r="D54" s="418" t="s">
        <v>107</v>
      </c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107"/>
      <c r="Y54" s="421"/>
      <c r="Z54" s="418"/>
      <c r="AA54" s="418"/>
      <c r="AB54" s="418"/>
      <c r="AC54" s="418"/>
      <c r="AD54" s="418"/>
      <c r="AE54" s="418"/>
      <c r="AF54" s="418"/>
      <c r="AG54" s="418"/>
      <c r="AH54" s="418"/>
      <c r="AI54" s="418"/>
      <c r="AJ54" s="418"/>
      <c r="AK54" s="418"/>
      <c r="AL54" s="418"/>
      <c r="AM54" s="418"/>
      <c r="AN54" s="418"/>
      <c r="AO54" s="418"/>
      <c r="AP54" s="418"/>
      <c r="AQ54" s="418"/>
      <c r="AR54" s="418"/>
      <c r="AS54" s="418"/>
      <c r="AT54" s="418"/>
      <c r="AU54" s="105"/>
      <c r="AV54" s="105"/>
    </row>
    <row r="55" spans="1:48" s="99" customFormat="1" ht="6.95" customHeight="1">
      <c r="A55" s="184"/>
      <c r="B55" s="418"/>
      <c r="C55" s="418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107"/>
      <c r="Y55" s="418"/>
      <c r="Z55" s="417" t="s">
        <v>161</v>
      </c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157">
        <f>SUM(AU42+AU44+AU46+AU48+AU50+AU52)</f>
        <v>0</v>
      </c>
      <c r="AV55" s="105"/>
    </row>
    <row r="56" spans="1:48" s="99" customFormat="1" ht="6.95" customHeight="1">
      <c r="A56" s="184"/>
      <c r="B56" s="418"/>
      <c r="C56" s="418"/>
      <c r="D56" s="418" t="s">
        <v>108</v>
      </c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107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108"/>
      <c r="AV56" s="105"/>
    </row>
    <row r="57" spans="1:48" s="99" customFormat="1" ht="6.95" customHeight="1">
      <c r="A57" s="184"/>
      <c r="B57" s="418"/>
      <c r="C57" s="418"/>
      <c r="D57" s="418"/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107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108"/>
      <c r="AV57" s="105"/>
    </row>
    <row r="58" spans="1:48" s="99" customFormat="1" ht="6.95" customHeight="1">
      <c r="A58" s="184"/>
      <c r="B58" s="418"/>
      <c r="C58" s="418"/>
      <c r="D58" s="418" t="s">
        <v>109</v>
      </c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107"/>
      <c r="Y58" s="417" t="s">
        <v>145</v>
      </c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08">
        <f>SUM(AU37+AU55)</f>
        <v>71.599999999999994</v>
      </c>
      <c r="AV58" s="105"/>
    </row>
    <row r="59" spans="1:48" s="99" customFormat="1" ht="6.95" customHeight="1">
      <c r="A59" s="184"/>
      <c r="B59" s="418"/>
      <c r="C59" s="418"/>
      <c r="D59" s="418"/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107"/>
      <c r="Y59" s="417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108"/>
      <c r="AV59" s="105"/>
    </row>
    <row r="60" spans="1:48" s="99" customFormat="1" ht="6.95" customHeight="1">
      <c r="A60" s="184"/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107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108"/>
      <c r="AV60" s="105"/>
    </row>
    <row r="61" spans="1:48" s="99" customFormat="1" ht="6.95" customHeight="1">
      <c r="A61" s="184"/>
      <c r="B61" s="418"/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107"/>
      <c r="Y61" s="417" t="s">
        <v>11</v>
      </c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18"/>
      <c r="AP61" s="418"/>
      <c r="AQ61" s="418"/>
      <c r="AR61" s="418"/>
      <c r="AS61" s="418"/>
      <c r="AT61" s="418"/>
      <c r="AU61" s="108"/>
      <c r="AV61" s="105"/>
    </row>
    <row r="62" spans="1:48" s="99" customFormat="1" ht="6.95" customHeight="1">
      <c r="A62" s="184"/>
      <c r="B62" s="418"/>
      <c r="C62" s="418"/>
      <c r="D62" s="418"/>
      <c r="E62" s="418"/>
      <c r="F62" s="418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107"/>
      <c r="Y62" s="421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18"/>
      <c r="AP62" s="418"/>
      <c r="AQ62" s="418"/>
      <c r="AR62" s="418"/>
      <c r="AS62" s="418"/>
      <c r="AT62" s="418"/>
      <c r="AU62" s="108"/>
      <c r="AV62" s="105"/>
    </row>
    <row r="63" spans="1:48" s="99" customFormat="1" ht="6.95" customHeight="1">
      <c r="A63" s="184"/>
      <c r="B63" s="418"/>
      <c r="C63" s="418"/>
      <c r="D63" s="418"/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107"/>
      <c r="Y63" s="420"/>
      <c r="Z63" s="419" t="s">
        <v>12</v>
      </c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08">
        <f>SUM(AU65+AU67+AU69)</f>
        <v>12334.3</v>
      </c>
      <c r="AV63" s="105"/>
    </row>
    <row r="64" spans="1:48" s="99" customFormat="1" ht="6.95" customHeight="1">
      <c r="A64" s="184"/>
      <c r="B64" s="418"/>
      <c r="C64" s="418"/>
      <c r="D64" s="418"/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107"/>
      <c r="Y64" s="420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108"/>
      <c r="AV64" s="105"/>
    </row>
    <row r="65" spans="1:48" s="99" customFormat="1" ht="6.95" customHeight="1">
      <c r="A65" s="184"/>
      <c r="B65" s="418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107"/>
      <c r="Y65" s="420"/>
      <c r="Z65" s="418"/>
      <c r="AA65" s="418" t="s">
        <v>13</v>
      </c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107">
        <v>12334.3</v>
      </c>
      <c r="AV65" s="105"/>
    </row>
    <row r="66" spans="1:48" s="99" customFormat="1" ht="6.95" customHeight="1">
      <c r="A66" s="184"/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107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418"/>
      <c r="AJ66" s="418"/>
      <c r="AK66" s="418"/>
      <c r="AL66" s="418"/>
      <c r="AM66" s="418"/>
      <c r="AN66" s="418"/>
      <c r="AO66" s="418"/>
      <c r="AP66" s="418"/>
      <c r="AQ66" s="418"/>
      <c r="AR66" s="418"/>
      <c r="AS66" s="418"/>
      <c r="AT66" s="418"/>
      <c r="AU66" s="108"/>
      <c r="AV66" s="105"/>
    </row>
    <row r="67" spans="1:48" s="99" customFormat="1" ht="6.95" customHeight="1">
      <c r="A67" s="184"/>
      <c r="B67" s="418"/>
      <c r="C67" s="418"/>
      <c r="D67" s="418"/>
      <c r="E67" s="418"/>
      <c r="F67" s="418"/>
      <c r="G67" s="418"/>
      <c r="H67" s="418"/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107"/>
      <c r="Y67" s="418"/>
      <c r="Z67" s="418"/>
      <c r="AA67" s="418" t="s">
        <v>14</v>
      </c>
      <c r="AB67" s="418"/>
      <c r="AC67" s="418"/>
      <c r="AD67" s="418"/>
      <c r="AE67" s="418"/>
      <c r="AF67" s="418"/>
      <c r="AG67" s="418"/>
      <c r="AH67" s="418"/>
      <c r="AI67" s="418"/>
      <c r="AJ67" s="418"/>
      <c r="AK67" s="418"/>
      <c r="AL67" s="418"/>
      <c r="AM67" s="418"/>
      <c r="AN67" s="418"/>
      <c r="AO67" s="418"/>
      <c r="AP67" s="418"/>
      <c r="AQ67" s="418"/>
      <c r="AR67" s="418"/>
      <c r="AS67" s="418"/>
      <c r="AT67" s="418"/>
      <c r="AU67" s="107"/>
      <c r="AV67" s="105"/>
    </row>
    <row r="68" spans="1:48" s="99" customFormat="1" ht="6.95" customHeight="1">
      <c r="A68" s="184"/>
      <c r="B68" s="418"/>
      <c r="C68" s="418"/>
      <c r="D68" s="418"/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107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108"/>
      <c r="AV68" s="105"/>
    </row>
    <row r="69" spans="1:48" s="99" customFormat="1" ht="6.95" customHeight="1">
      <c r="A69" s="184"/>
      <c r="B69" s="418"/>
      <c r="C69" s="418"/>
      <c r="D69" s="418"/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107"/>
      <c r="Y69" s="418"/>
      <c r="Z69" s="418"/>
      <c r="AA69" s="418" t="s">
        <v>162</v>
      </c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107"/>
      <c r="AV69" s="105"/>
    </row>
    <row r="70" spans="1:48" s="99" customFormat="1" ht="6.95" customHeight="1">
      <c r="A70" s="184"/>
      <c r="B70" s="418"/>
      <c r="C70" s="418"/>
      <c r="D70" s="418"/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107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108"/>
      <c r="AV70" s="105"/>
    </row>
    <row r="71" spans="1:48" s="99" customFormat="1" ht="6.95" customHeight="1">
      <c r="A71" s="184"/>
      <c r="B71" s="418"/>
      <c r="C71" s="418"/>
      <c r="D71" s="418"/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107"/>
      <c r="Y71" s="418"/>
      <c r="Z71" s="419" t="s">
        <v>16</v>
      </c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08">
        <f>SUM(AU73+AU75+AU77+AU79+AU81)</f>
        <v>0</v>
      </c>
      <c r="AV71" s="105"/>
    </row>
    <row r="72" spans="1:48" s="99" customFormat="1" ht="6.95" customHeight="1">
      <c r="A72" s="184"/>
      <c r="B72" s="418"/>
      <c r="C72" s="418"/>
      <c r="D72" s="418"/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107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108"/>
      <c r="AV72" s="105"/>
    </row>
    <row r="73" spans="1:48" s="99" customFormat="1" ht="6.95" customHeight="1">
      <c r="A73" s="184"/>
      <c r="B73" s="418"/>
      <c r="C73" s="418"/>
      <c r="D73" s="418"/>
      <c r="E73" s="418"/>
      <c r="F73" s="418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107"/>
      <c r="Y73" s="418"/>
      <c r="Z73" s="418"/>
      <c r="AA73" s="418" t="s">
        <v>209</v>
      </c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18"/>
      <c r="AP73" s="418"/>
      <c r="AQ73" s="418"/>
      <c r="AR73" s="418"/>
      <c r="AS73" s="418"/>
      <c r="AT73" s="418"/>
      <c r="AU73" s="107"/>
      <c r="AV73" s="105"/>
    </row>
    <row r="74" spans="1:48" s="99" customFormat="1" ht="6.95" customHeight="1">
      <c r="A74" s="184"/>
      <c r="B74" s="418"/>
      <c r="C74" s="418"/>
      <c r="D74" s="418"/>
      <c r="E74" s="418"/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107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18"/>
      <c r="AP74" s="418"/>
      <c r="AQ74" s="418"/>
      <c r="AR74" s="418"/>
      <c r="AS74" s="418"/>
      <c r="AT74" s="418"/>
      <c r="AU74" s="108"/>
      <c r="AV74" s="105"/>
    </row>
    <row r="75" spans="1:48" s="99" customFormat="1" ht="6.95" customHeight="1">
      <c r="A75" s="184"/>
      <c r="B75" s="418"/>
      <c r="C75" s="418"/>
      <c r="D75" s="418"/>
      <c r="E75" s="418"/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107"/>
      <c r="Y75" s="418"/>
      <c r="Z75" s="418"/>
      <c r="AA75" s="418" t="s">
        <v>208</v>
      </c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107"/>
      <c r="AV75" s="105"/>
    </row>
    <row r="76" spans="1:48" s="99" customFormat="1" ht="6.95" customHeight="1">
      <c r="A76" s="184"/>
      <c r="B76" s="418"/>
      <c r="C76" s="418"/>
      <c r="D76" s="418"/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107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108"/>
      <c r="AV76" s="105"/>
    </row>
    <row r="77" spans="1:48" s="99" customFormat="1" ht="6.95" customHeight="1">
      <c r="A77" s="184"/>
      <c r="B77" s="418"/>
      <c r="C77" s="418"/>
      <c r="D77" s="418"/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107"/>
      <c r="Y77" s="418"/>
      <c r="Z77" s="418"/>
      <c r="AA77" s="418" t="s">
        <v>192</v>
      </c>
      <c r="AB77" s="418"/>
      <c r="AC77" s="418"/>
      <c r="AD77" s="418"/>
      <c r="AE77" s="418"/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107"/>
      <c r="AV77" s="105"/>
    </row>
    <row r="78" spans="1:48" s="99" customFormat="1" ht="6.95" customHeight="1">
      <c r="A78" s="184"/>
      <c r="B78" s="418"/>
      <c r="C78" s="418"/>
      <c r="D78" s="418"/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107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108"/>
      <c r="AV78" s="105"/>
    </row>
    <row r="79" spans="1:48" s="99" customFormat="1" ht="6.95" customHeight="1">
      <c r="A79" s="184"/>
      <c r="B79" s="418"/>
      <c r="C79" s="418"/>
      <c r="D79" s="418"/>
      <c r="E79" s="418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107"/>
      <c r="Y79" s="418"/>
      <c r="Z79" s="418"/>
      <c r="AA79" s="418" t="s">
        <v>18</v>
      </c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107"/>
      <c r="AV79" s="105"/>
    </row>
    <row r="80" spans="1:48" s="99" customFormat="1" ht="6.95" customHeight="1">
      <c r="A80" s="184"/>
      <c r="B80" s="418"/>
      <c r="C80" s="418"/>
      <c r="D80" s="418"/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107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18"/>
      <c r="AP80" s="418"/>
      <c r="AQ80" s="418"/>
      <c r="AR80" s="418"/>
      <c r="AS80" s="418"/>
      <c r="AT80" s="418"/>
      <c r="AU80" s="108"/>
      <c r="AV80" s="105"/>
    </row>
    <row r="81" spans="1:48" s="99" customFormat="1" ht="6.95" customHeight="1">
      <c r="A81" s="184"/>
      <c r="B81" s="418"/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107"/>
      <c r="Y81" s="418"/>
      <c r="Z81" s="418"/>
      <c r="AA81" s="418" t="s">
        <v>17</v>
      </c>
      <c r="AB81" s="418"/>
      <c r="AC81" s="418"/>
      <c r="AD81" s="418"/>
      <c r="AE81" s="418"/>
      <c r="AF81" s="418"/>
      <c r="AG81" s="418"/>
      <c r="AH81" s="418"/>
      <c r="AI81" s="418"/>
      <c r="AJ81" s="418"/>
      <c r="AK81" s="418"/>
      <c r="AL81" s="418"/>
      <c r="AM81" s="418"/>
      <c r="AN81" s="418"/>
      <c r="AO81" s="418"/>
      <c r="AP81" s="418"/>
      <c r="AQ81" s="418"/>
      <c r="AR81" s="418"/>
      <c r="AS81" s="418"/>
      <c r="AT81" s="418"/>
      <c r="AU81" s="107"/>
      <c r="AV81" s="105"/>
    </row>
    <row r="82" spans="1:48" s="99" customFormat="1" ht="6.95" customHeight="1">
      <c r="A82" s="184"/>
      <c r="B82" s="418"/>
      <c r="C82" s="418"/>
      <c r="D82" s="418"/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107"/>
      <c r="Y82" s="418"/>
      <c r="Z82" s="418"/>
      <c r="AA82" s="418"/>
      <c r="AB82" s="418"/>
      <c r="AC82" s="418"/>
      <c r="AD82" s="418"/>
      <c r="AE82" s="418"/>
      <c r="AF82" s="418"/>
      <c r="AG82" s="418"/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418"/>
      <c r="AS82" s="418"/>
      <c r="AT82" s="418"/>
      <c r="AU82" s="108"/>
      <c r="AV82" s="105"/>
    </row>
    <row r="83" spans="1:48" s="99" customFormat="1" ht="6.95" customHeight="1">
      <c r="A83" s="184"/>
      <c r="B83" s="418"/>
      <c r="C83" s="418"/>
      <c r="D83" s="418"/>
      <c r="E83" s="418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107"/>
      <c r="Y83" s="421"/>
      <c r="Z83" s="419" t="s">
        <v>217</v>
      </c>
      <c r="AA83" s="418"/>
      <c r="AB83" s="418"/>
      <c r="AC83" s="418"/>
      <c r="AD83" s="418"/>
      <c r="AE83" s="418"/>
      <c r="AF83" s="418"/>
      <c r="AG83" s="418"/>
      <c r="AH83" s="418"/>
      <c r="AI83" s="418"/>
      <c r="AJ83" s="418"/>
      <c r="AK83" s="418"/>
      <c r="AL83" s="418"/>
      <c r="AM83" s="418"/>
      <c r="AN83" s="418"/>
      <c r="AO83" s="418"/>
      <c r="AP83" s="418"/>
      <c r="AQ83" s="418"/>
      <c r="AR83" s="418"/>
      <c r="AS83" s="418"/>
      <c r="AT83" s="418"/>
      <c r="AU83" s="408">
        <f>SUM(AU85+AU87)</f>
        <v>0</v>
      </c>
      <c r="AV83" s="105"/>
    </row>
    <row r="84" spans="1:48" s="99" customFormat="1" ht="6.95" customHeight="1">
      <c r="A84" s="184"/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107"/>
      <c r="Y84" s="421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8"/>
      <c r="AO84" s="418"/>
      <c r="AP84" s="418"/>
      <c r="AQ84" s="418"/>
      <c r="AR84" s="418"/>
      <c r="AS84" s="418"/>
      <c r="AT84" s="418"/>
      <c r="AU84" s="108"/>
      <c r="AV84" s="105"/>
    </row>
    <row r="85" spans="1:48" s="99" customFormat="1" ht="6.95" customHeight="1">
      <c r="A85" s="184"/>
      <c r="B85" s="418"/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107"/>
      <c r="Y85" s="421"/>
      <c r="Z85" s="418"/>
      <c r="AA85" s="418" t="s">
        <v>163</v>
      </c>
      <c r="AB85" s="418"/>
      <c r="AC85" s="418"/>
      <c r="AD85" s="418"/>
      <c r="AE85" s="418"/>
      <c r="AF85" s="418"/>
      <c r="AG85" s="418"/>
      <c r="AH85" s="418"/>
      <c r="AI85" s="418"/>
      <c r="AJ85" s="418"/>
      <c r="AK85" s="418"/>
      <c r="AL85" s="418"/>
      <c r="AM85" s="418"/>
      <c r="AN85" s="418"/>
      <c r="AO85" s="418"/>
      <c r="AP85" s="418"/>
      <c r="AQ85" s="418"/>
      <c r="AR85" s="418"/>
      <c r="AS85" s="418"/>
      <c r="AT85" s="418"/>
      <c r="AU85" s="107"/>
      <c r="AV85" s="105"/>
    </row>
    <row r="86" spans="1:48" s="99" customFormat="1" ht="6.95" customHeight="1">
      <c r="A86" s="184"/>
      <c r="B86" s="418"/>
      <c r="C86" s="418"/>
      <c r="D86" s="418"/>
      <c r="E86" s="418"/>
      <c r="F86" s="418"/>
      <c r="G86" s="418"/>
      <c r="H86" s="418"/>
      <c r="I86" s="418"/>
      <c r="J86" s="418"/>
      <c r="K86" s="418"/>
      <c r="L86" s="418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107"/>
      <c r="Y86" s="421"/>
      <c r="Z86" s="418"/>
      <c r="AA86" s="418"/>
      <c r="AB86" s="418"/>
      <c r="AC86" s="418"/>
      <c r="AD86" s="418"/>
      <c r="AE86" s="418"/>
      <c r="AF86" s="418"/>
      <c r="AG86" s="418"/>
      <c r="AH86" s="418"/>
      <c r="AI86" s="418"/>
      <c r="AJ86" s="418"/>
      <c r="AK86" s="418"/>
      <c r="AL86" s="418"/>
      <c r="AM86" s="418"/>
      <c r="AN86" s="418"/>
      <c r="AO86" s="418"/>
      <c r="AP86" s="418"/>
      <c r="AQ86" s="418"/>
      <c r="AR86" s="418"/>
      <c r="AS86" s="418"/>
      <c r="AT86" s="418"/>
      <c r="AU86" s="108"/>
      <c r="AV86" s="105"/>
    </row>
    <row r="87" spans="1:48" s="99" customFormat="1" ht="6.95" customHeight="1">
      <c r="A87" s="184"/>
      <c r="B87" s="418"/>
      <c r="C87" s="418"/>
      <c r="D87" s="418"/>
      <c r="E87" s="418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107"/>
      <c r="Y87" s="421"/>
      <c r="Z87" s="418"/>
      <c r="AA87" s="418" t="s">
        <v>210</v>
      </c>
      <c r="AB87" s="418"/>
      <c r="AC87" s="418"/>
      <c r="AD87" s="418"/>
      <c r="AE87" s="418"/>
      <c r="AF87" s="418"/>
      <c r="AG87" s="418"/>
      <c r="AH87" s="418"/>
      <c r="AI87" s="418"/>
      <c r="AJ87" s="418"/>
      <c r="AK87" s="418"/>
      <c r="AL87" s="418"/>
      <c r="AM87" s="418"/>
      <c r="AN87" s="418"/>
      <c r="AO87" s="418"/>
      <c r="AP87" s="418"/>
      <c r="AQ87" s="418"/>
      <c r="AR87" s="418"/>
      <c r="AS87" s="418"/>
      <c r="AT87" s="418"/>
      <c r="AU87" s="107"/>
      <c r="AV87" s="105"/>
    </row>
    <row r="88" spans="1:48" s="99" customFormat="1" ht="6.95" customHeight="1">
      <c r="A88" s="184"/>
      <c r="B88" s="418"/>
      <c r="C88" s="418"/>
      <c r="D88" s="418"/>
      <c r="E88" s="418"/>
      <c r="F88" s="418"/>
      <c r="G88" s="418"/>
      <c r="H88" s="418"/>
      <c r="I88" s="418"/>
      <c r="J88" s="418"/>
      <c r="K88" s="418"/>
      <c r="L88" s="418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107"/>
      <c r="Y88" s="421"/>
      <c r="Z88" s="418"/>
      <c r="AA88" s="418"/>
      <c r="AB88" s="418"/>
      <c r="AC88" s="418"/>
      <c r="AD88" s="418"/>
      <c r="AE88" s="418"/>
      <c r="AF88" s="418"/>
      <c r="AG88" s="418"/>
      <c r="AH88" s="418"/>
      <c r="AI88" s="418"/>
      <c r="AJ88" s="418"/>
      <c r="AK88" s="418"/>
      <c r="AL88" s="418"/>
      <c r="AM88" s="418"/>
      <c r="AN88" s="418"/>
      <c r="AO88" s="418"/>
      <c r="AP88" s="418"/>
      <c r="AQ88" s="418"/>
      <c r="AR88" s="418"/>
      <c r="AS88" s="418"/>
      <c r="AT88" s="418"/>
      <c r="AU88" s="108"/>
      <c r="AV88" s="105"/>
    </row>
    <row r="89" spans="1:48" s="99" customFormat="1" ht="6.95" customHeight="1">
      <c r="A89" s="184"/>
      <c r="B89" s="418"/>
      <c r="C89" s="418"/>
      <c r="D89" s="418"/>
      <c r="E89" s="418"/>
      <c r="F89" s="418"/>
      <c r="G89" s="418"/>
      <c r="H89" s="418"/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107"/>
      <c r="Y89" s="421"/>
      <c r="Z89" s="421"/>
      <c r="AA89" s="421"/>
      <c r="AB89" s="421"/>
      <c r="AC89" s="421"/>
      <c r="AD89" s="421"/>
      <c r="AE89" s="421"/>
      <c r="AF89" s="421"/>
      <c r="AG89" s="421"/>
      <c r="AH89" s="421"/>
      <c r="AI89" s="421"/>
      <c r="AJ89" s="421"/>
      <c r="AK89" s="421"/>
      <c r="AL89" s="421"/>
      <c r="AM89" s="421"/>
      <c r="AN89" s="421"/>
      <c r="AO89" s="421"/>
      <c r="AP89" s="421"/>
      <c r="AQ89" s="421"/>
      <c r="AR89" s="421"/>
      <c r="AS89" s="421"/>
      <c r="AT89" s="421"/>
      <c r="AU89" s="105"/>
      <c r="AV89" s="105"/>
    </row>
    <row r="90" spans="1:48" s="99" customFormat="1" ht="6.95" customHeight="1">
      <c r="A90" s="184"/>
      <c r="B90" s="418"/>
      <c r="C90" s="418"/>
      <c r="D90" s="418"/>
      <c r="E90" s="418"/>
      <c r="F90" s="418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107"/>
      <c r="Y90" s="421"/>
      <c r="Z90" s="418"/>
      <c r="AA90" s="418"/>
      <c r="AB90" s="418"/>
      <c r="AC90" s="418"/>
      <c r="AD90" s="418"/>
      <c r="AE90" s="418"/>
      <c r="AF90" s="418"/>
      <c r="AG90" s="418"/>
      <c r="AH90" s="418"/>
      <c r="AI90" s="418"/>
      <c r="AJ90" s="418"/>
      <c r="AK90" s="418"/>
      <c r="AL90" s="418"/>
      <c r="AM90" s="418"/>
      <c r="AN90" s="418"/>
      <c r="AO90" s="418"/>
      <c r="AP90" s="418"/>
      <c r="AQ90" s="418"/>
      <c r="AR90" s="418"/>
      <c r="AS90" s="418"/>
      <c r="AT90" s="418"/>
      <c r="AU90" s="108"/>
      <c r="AV90" s="105"/>
    </row>
    <row r="91" spans="1:48" s="99" customFormat="1" ht="6.95" customHeight="1">
      <c r="A91" s="184"/>
      <c r="B91" s="418"/>
      <c r="C91" s="417" t="s">
        <v>19</v>
      </c>
      <c r="D91" s="418"/>
      <c r="E91" s="418"/>
      <c r="F91" s="418"/>
      <c r="G91" s="418"/>
      <c r="H91" s="418"/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157">
        <f>SUM(X42+X44+X46+X48+X50+X52+X54+X56+X58)</f>
        <v>12334.3</v>
      </c>
      <c r="Y91" s="417" t="s">
        <v>164</v>
      </c>
      <c r="Z91" s="418"/>
      <c r="AA91" s="418"/>
      <c r="AB91" s="418"/>
      <c r="AC91" s="418"/>
      <c r="AD91" s="418"/>
      <c r="AE91" s="418"/>
      <c r="AF91" s="418"/>
      <c r="AG91" s="418"/>
      <c r="AH91" s="418"/>
      <c r="AI91" s="418"/>
      <c r="AJ91" s="418"/>
      <c r="AK91" s="418"/>
      <c r="AL91" s="418"/>
      <c r="AM91" s="418"/>
      <c r="AN91" s="418"/>
      <c r="AO91" s="418"/>
      <c r="AP91" s="418"/>
      <c r="AQ91" s="418"/>
      <c r="AR91" s="418"/>
      <c r="AS91" s="418"/>
      <c r="AT91" s="418"/>
      <c r="AU91" s="408">
        <f>SUM(AU63+AU71+AU83)</f>
        <v>12334.3</v>
      </c>
      <c r="AV91" s="105"/>
    </row>
    <row r="92" spans="1:48" s="99" customFormat="1" ht="6.95" customHeight="1">
      <c r="A92" s="184"/>
      <c r="B92" s="421"/>
      <c r="C92" s="421"/>
      <c r="D92" s="421"/>
      <c r="E92" s="421"/>
      <c r="F92" s="421"/>
      <c r="G92" s="421"/>
      <c r="H92" s="421"/>
      <c r="I92" s="421"/>
      <c r="J92" s="421"/>
      <c r="K92" s="421"/>
      <c r="L92" s="421"/>
      <c r="M92" s="421"/>
      <c r="N92" s="421"/>
      <c r="O92" s="421"/>
      <c r="P92" s="421"/>
      <c r="Q92" s="421"/>
      <c r="R92" s="421"/>
      <c r="S92" s="421"/>
      <c r="T92" s="421"/>
      <c r="U92" s="421"/>
      <c r="V92" s="421"/>
      <c r="W92" s="421"/>
      <c r="X92" s="107"/>
      <c r="Y92" s="418"/>
      <c r="Z92" s="421"/>
      <c r="AA92" s="421"/>
      <c r="AB92" s="421"/>
      <c r="AC92" s="421"/>
      <c r="AD92" s="421"/>
      <c r="AE92" s="421"/>
      <c r="AF92" s="421"/>
      <c r="AG92" s="421"/>
      <c r="AH92" s="421"/>
      <c r="AI92" s="421"/>
      <c r="AJ92" s="421"/>
      <c r="AK92" s="421"/>
      <c r="AL92" s="421"/>
      <c r="AM92" s="421"/>
      <c r="AN92" s="421"/>
      <c r="AO92" s="421"/>
      <c r="AP92" s="421"/>
      <c r="AQ92" s="421"/>
      <c r="AR92" s="421"/>
      <c r="AS92" s="421"/>
      <c r="AT92" s="421"/>
      <c r="AU92" s="108"/>
      <c r="AV92" s="105"/>
    </row>
    <row r="93" spans="1:48" s="99" customFormat="1" ht="6.95" customHeight="1">
      <c r="A93" s="184"/>
      <c r="B93" s="417" t="s">
        <v>20</v>
      </c>
      <c r="C93" s="417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157">
        <f>SUM(X37+X91)</f>
        <v>12405.899999999976</v>
      </c>
      <c r="Y93" s="417" t="s">
        <v>165</v>
      </c>
      <c r="Z93" s="417"/>
      <c r="AA93" s="417"/>
      <c r="AB93" s="417"/>
      <c r="AC93" s="417"/>
      <c r="AD93" s="417"/>
      <c r="AE93" s="417"/>
      <c r="AF93" s="417"/>
      <c r="AG93" s="417"/>
      <c r="AH93" s="417"/>
      <c r="AI93" s="417"/>
      <c r="AJ93" s="417"/>
      <c r="AK93" s="417"/>
      <c r="AL93" s="417"/>
      <c r="AM93" s="417"/>
      <c r="AN93" s="417"/>
      <c r="AO93" s="417"/>
      <c r="AP93" s="417"/>
      <c r="AQ93" s="417"/>
      <c r="AR93" s="417"/>
      <c r="AS93" s="417"/>
      <c r="AT93" s="417"/>
      <c r="AU93" s="408">
        <f>SUM(AU58+AU91)</f>
        <v>12405.9</v>
      </c>
      <c r="AV93" s="105"/>
    </row>
    <row r="94" spans="1:48" s="99" customFormat="1" ht="6.95" customHeight="1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09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10"/>
      <c r="AV94" s="111"/>
    </row>
    <row r="95" spans="1:48" s="99" customFormat="1" ht="6.95" customHeight="1">
      <c r="A95" s="100"/>
      <c r="X95" s="112"/>
      <c r="Y95" s="113"/>
      <c r="AU95" s="100"/>
    </row>
    <row r="96" spans="1:48" s="99" customFormat="1" ht="6.95" customHeight="1">
      <c r="A96" s="100"/>
      <c r="X96" s="112"/>
      <c r="Y96" s="113"/>
      <c r="AU96" s="100"/>
    </row>
    <row r="97" spans="1:48" s="99" customFormat="1" ht="6.95" customHeight="1">
      <c r="A97" s="100"/>
      <c r="X97" s="112"/>
      <c r="Y97" s="113"/>
      <c r="AU97" s="100"/>
    </row>
    <row r="98" spans="1:48" s="99" customFormat="1" ht="6.95" customHeight="1">
      <c r="A98" s="100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2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00"/>
    </row>
    <row r="99" spans="1:48" s="99" customFormat="1" ht="6.95" customHeight="1">
      <c r="X99" s="112"/>
      <c r="Y99" s="113"/>
      <c r="AU99" s="100"/>
    </row>
    <row r="100" spans="1:48" s="99" customFormat="1" ht="6.95" customHeight="1"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2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00"/>
    </row>
    <row r="101" spans="1:48" s="99" customFormat="1" ht="6.95" customHeight="1"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2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00"/>
    </row>
    <row r="102" spans="1:48" s="99" customFormat="1" ht="6.95" customHeight="1">
      <c r="A102" s="100"/>
      <c r="B102" s="114" t="s">
        <v>21</v>
      </c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5"/>
      <c r="Y102" s="115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5"/>
    </row>
    <row r="103" spans="1:48" s="99" customFormat="1" ht="6.95" customHeight="1">
      <c r="A103" s="100"/>
      <c r="B103" s="116" t="s">
        <v>257</v>
      </c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5"/>
      <c r="Y103" s="115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5"/>
    </row>
    <row r="104" spans="1:48" s="99" customFormat="1" ht="6.95" customHeight="1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5"/>
      <c r="Y104" s="115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5"/>
      <c r="AV104" s="115"/>
    </row>
    <row r="105" spans="1:48" s="99" customFormat="1" ht="6.95" customHeight="1">
      <c r="A105" s="100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2"/>
      <c r="Y105" s="113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00"/>
    </row>
    <row r="106" spans="1:48" s="99" customFormat="1" ht="6.95" customHeight="1">
      <c r="A106" s="118" t="s">
        <v>148</v>
      </c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5"/>
      <c r="Y106" s="115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5"/>
      <c r="AV106" s="119"/>
    </row>
    <row r="107" spans="1:48" s="99" customFormat="1" ht="6.95" customHeight="1">
      <c r="A107" s="120" t="s">
        <v>22</v>
      </c>
      <c r="B107" s="120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120"/>
      <c r="Q107" s="120"/>
      <c r="R107" s="120"/>
      <c r="S107" s="120"/>
      <c r="T107" s="120"/>
      <c r="U107" s="120"/>
      <c r="V107" s="120"/>
      <c r="W107" s="120"/>
      <c r="X107" s="121"/>
      <c r="Y107" s="122"/>
      <c r="Z107" s="120"/>
      <c r="AA107" s="120"/>
      <c r="AB107" s="120"/>
      <c r="AC107" s="120"/>
      <c r="AD107" s="120"/>
      <c r="AE107" s="120"/>
      <c r="AF107" s="120"/>
      <c r="AG107" s="120"/>
      <c r="AH107" s="120"/>
      <c r="AI107" s="120"/>
      <c r="AJ107" s="120"/>
      <c r="AK107" s="120"/>
      <c r="AL107" s="120"/>
      <c r="AM107" s="120"/>
      <c r="AN107" s="120"/>
      <c r="AO107" s="120"/>
      <c r="AP107" s="120"/>
      <c r="AQ107" s="120"/>
      <c r="AR107" s="120"/>
      <c r="AS107" s="120"/>
      <c r="AT107" s="120"/>
      <c r="AU107" s="123"/>
      <c r="AV107" s="124"/>
    </row>
    <row r="108" spans="1:48" s="99" customFormat="1" ht="7.5" customHeight="1"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1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</row>
    <row r="109" spans="1:48" s="99" customFormat="1" ht="7.5" customHeight="1"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1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</row>
    <row r="110" spans="1:48" s="99" customFormat="1" ht="7.5" customHeight="1"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1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/>
      <c r="AN110" s="125"/>
      <c r="AO110" s="125"/>
      <c r="AP110" s="125"/>
      <c r="AQ110" s="125"/>
      <c r="AR110" s="125"/>
      <c r="AS110" s="125"/>
      <c r="AT110" s="125"/>
    </row>
    <row r="111" spans="1:48" s="99" customFormat="1" ht="7.5" customHeight="1"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1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</row>
    <row r="112" spans="1:48" s="99" customFormat="1" ht="7.5" customHeight="1"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1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</row>
    <row r="113" spans="2:46" s="99" customFormat="1" ht="7.5" customHeight="1"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1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</row>
    <row r="114" spans="2:46" s="99" customFormat="1"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1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</row>
    <row r="115" spans="2:46" s="99" customFormat="1"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1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</row>
    <row r="116" spans="2:46" s="99" customFormat="1"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1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</row>
    <row r="117" spans="2:46" s="99" customFormat="1"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1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/>
      <c r="AN117" s="125"/>
      <c r="AO117" s="125"/>
      <c r="AP117" s="125"/>
      <c r="AQ117" s="125"/>
      <c r="AR117" s="125"/>
      <c r="AS117" s="125"/>
      <c r="AT117" s="125"/>
    </row>
    <row r="118" spans="2:46" s="99" customFormat="1"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1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</row>
    <row r="119" spans="2:46" s="99" customFormat="1"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1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</row>
    <row r="120" spans="2:46" s="99" customFormat="1"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1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</row>
    <row r="121" spans="2:46" s="99" customFormat="1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1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99" customFormat="1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1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99" customFormat="1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1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99" customFormat="1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1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99" customFormat="1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1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99" customFormat="1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1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99" customFormat="1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1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99" customFormat="1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1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99" customFormat="1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1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99" customFormat="1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1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99" customFormat="1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1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99" customFormat="1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1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99" customFormat="1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1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99" customFormat="1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1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99" customFormat="1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1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99" customFormat="1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1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99" customFormat="1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1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99" customFormat="1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1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99" customFormat="1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1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99" customFormat="1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1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99" customFormat="1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1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99" customFormat="1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1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99" customFormat="1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1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99" customFormat="1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1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99" customFormat="1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1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99" customFormat="1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1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99" customFormat="1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1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99" customFormat="1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1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99" customFormat="1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1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99" customFormat="1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1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99" customFormat="1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1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99" customFormat="1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1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99" customFormat="1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1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99" customFormat="1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1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99" customFormat="1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1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99" customFormat="1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1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99" customFormat="1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1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99" customFormat="1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1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99" customFormat="1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1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99" customFormat="1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1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99" customFormat="1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1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99" customFormat="1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1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99" customFormat="1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1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99" customFormat="1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1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99" customFormat="1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1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99" customFormat="1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1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99" customFormat="1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1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99" customFormat="1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1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99" customFormat="1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1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99" customFormat="1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1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99" customFormat="1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1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99" customFormat="1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1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99" customFormat="1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1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99" customFormat="1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1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99" customFormat="1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1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99" customFormat="1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1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99" customFormat="1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1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99" customFormat="1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1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99" customFormat="1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1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99" customFormat="1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1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99" customFormat="1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1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99" customFormat="1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1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99" customFormat="1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1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99" customFormat="1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1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99" customFormat="1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1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99" customFormat="1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1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99" customFormat="1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1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99" customFormat="1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1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99" customFormat="1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1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99" customFormat="1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1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99" customFormat="1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1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99" customFormat="1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1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99" customFormat="1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1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99" customFormat="1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1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99" customFormat="1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1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99" customFormat="1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1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99" customFormat="1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1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99" customFormat="1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1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99" customFormat="1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1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99" customFormat="1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1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99" customFormat="1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1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99" customFormat="1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1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99" customFormat="1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1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99" customFormat="1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1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99" customFormat="1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1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99" customFormat="1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1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99" customFormat="1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1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99" customFormat="1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1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99" customFormat="1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1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99" customFormat="1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1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99" customFormat="1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1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99" customFormat="1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1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99" customFormat="1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1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99" customFormat="1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1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99" customFormat="1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1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99" customFormat="1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1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99" customFormat="1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1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99" customFormat="1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1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99" customFormat="1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1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99" customFormat="1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1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99" customFormat="1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1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99" customFormat="1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1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99" customFormat="1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1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99" customFormat="1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1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99" customFormat="1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1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99" customFormat="1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1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99" customFormat="1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1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99" customFormat="1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1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99" customFormat="1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1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99" customFormat="1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1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99" customFormat="1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1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99" customFormat="1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1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99" customFormat="1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1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99" customFormat="1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1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99" customFormat="1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1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99" customFormat="1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1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99" customFormat="1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1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  <row r="238" spans="2:46" s="99" customFormat="1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1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</row>
    <row r="239" spans="2:46" s="99" customFormat="1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1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</row>
    <row r="240" spans="2:46" s="99" customFormat="1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1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</row>
    <row r="241" spans="2:46" s="99" customFormat="1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1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</row>
    <row r="242" spans="2:46" s="99" customFormat="1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1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</row>
    <row r="243" spans="2:46" s="99" customFormat="1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1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</row>
    <row r="244" spans="2:46" s="99" customFormat="1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1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</row>
    <row r="245" spans="2:46" s="99" customFormat="1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1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</row>
    <row r="246" spans="2:46" s="99" customFormat="1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1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</row>
    <row r="247" spans="2:46" s="99" customFormat="1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1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</row>
    <row r="248" spans="2:46" s="99" customFormat="1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1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</row>
    <row r="249" spans="2:46" s="99" customFormat="1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1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</row>
    <row r="250" spans="2:46" s="99" customFormat="1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1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</row>
    <row r="251" spans="2:46" s="99" customFormat="1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1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</row>
    <row r="252" spans="2:46" s="99" customFormat="1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1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</row>
    <row r="253" spans="2:46" s="99" customFormat="1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1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</row>
    <row r="254" spans="2:46" s="99" customFormat="1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1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</row>
    <row r="255" spans="2:46" s="99" customFormat="1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1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</row>
    <row r="256" spans="2:46" s="99" customFormat="1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1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</row>
    <row r="257" spans="2:46" s="99" customFormat="1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1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</row>
    <row r="258" spans="2:46" s="99" customFormat="1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1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</row>
    <row r="259" spans="2:46" s="99" customFormat="1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1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</row>
    <row r="260" spans="2:46" s="99" customFormat="1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1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</row>
    <row r="261" spans="2:46" s="99" customFormat="1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1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</row>
    <row r="262" spans="2:46" s="99" customFormat="1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1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</row>
    <row r="263" spans="2:46" s="99" customFormat="1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1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</row>
    <row r="264" spans="2:46" s="99" customFormat="1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1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</row>
    <row r="265" spans="2:46" s="99" customFormat="1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1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</row>
    <row r="266" spans="2:46" s="99" customFormat="1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1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</row>
    <row r="267" spans="2:46" s="99" customFormat="1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1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</row>
    <row r="268" spans="2:46" s="99" customFormat="1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1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</row>
    <row r="269" spans="2:46" s="99" customFormat="1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1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</row>
    <row r="270" spans="2:46" s="99" customFormat="1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1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</row>
    <row r="271" spans="2:46" s="99" customFormat="1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1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</row>
    <row r="272" spans="2:46" s="99" customFormat="1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1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</row>
    <row r="273" spans="2:46" s="99" customFormat="1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1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</row>
    <row r="274" spans="2:46" s="99" customFormat="1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1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</row>
    <row r="275" spans="2:46" s="99" customFormat="1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1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</row>
    <row r="276" spans="2:46" s="99" customFormat="1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1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</row>
    <row r="277" spans="2:46" s="99" customFormat="1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1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</row>
    <row r="278" spans="2:46" s="99" customFormat="1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1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</row>
    <row r="279" spans="2:46" s="99" customFormat="1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1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</row>
    <row r="280" spans="2:46" s="99" customFormat="1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1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</row>
    <row r="281" spans="2:46" s="99" customFormat="1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1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</row>
    <row r="282" spans="2:46" s="99" customFormat="1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1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</row>
    <row r="283" spans="2:46" s="99" customFormat="1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1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</row>
    <row r="284" spans="2:46" s="99" customFormat="1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1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</row>
    <row r="285" spans="2:46" s="99" customFormat="1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1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</row>
    <row r="286" spans="2:46" s="99" customFormat="1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1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</row>
    <row r="287" spans="2:46" s="99" customFormat="1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1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</row>
    <row r="288" spans="2:46" s="99" customFormat="1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1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</row>
    <row r="289" spans="2:46" s="99" customFormat="1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1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</row>
    <row r="290" spans="2:46" s="99" customFormat="1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1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</row>
    <row r="291" spans="2:46" s="99" customFormat="1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1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</row>
    <row r="292" spans="2:46" s="99" customFormat="1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1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</row>
    <row r="293" spans="2:46" s="99" customFormat="1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1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</row>
    <row r="294" spans="2:46" s="99" customFormat="1">
      <c r="B294" s="125"/>
      <c r="C294" s="125"/>
      <c r="D294" s="125"/>
      <c r="E294" s="125"/>
      <c r="F294" s="125"/>
      <c r="G294" s="125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1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</row>
    <row r="295" spans="2:46" s="99" customFormat="1">
      <c r="B295" s="125"/>
      <c r="C295" s="125"/>
      <c r="D295" s="125"/>
      <c r="E295" s="125"/>
      <c r="F295" s="125"/>
      <c r="G295" s="125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1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</row>
    <row r="296" spans="2:46" s="99" customFormat="1">
      <c r="B296" s="125"/>
      <c r="C296" s="125"/>
      <c r="D296" s="125"/>
      <c r="E296" s="125"/>
      <c r="F296" s="125"/>
      <c r="G296" s="125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1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</row>
    <row r="297" spans="2:46" s="99" customFormat="1">
      <c r="B297" s="125"/>
      <c r="C297" s="125"/>
      <c r="D297" s="125"/>
      <c r="E297" s="125"/>
      <c r="F297" s="125"/>
      <c r="G297" s="125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1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</row>
    <row r="298" spans="2:46" s="99" customFormat="1">
      <c r="B298" s="125"/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1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</row>
    <row r="299" spans="2:46" s="99" customFormat="1">
      <c r="B299" s="125"/>
      <c r="C299" s="125"/>
      <c r="D299" s="125"/>
      <c r="E299" s="125"/>
      <c r="F299" s="125"/>
      <c r="G299" s="125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1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</row>
    <row r="300" spans="2:46" s="99" customFormat="1">
      <c r="B300" s="125"/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1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</row>
    <row r="301" spans="2:46" s="99" customFormat="1"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1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</row>
    <row r="302" spans="2:46" s="99" customFormat="1">
      <c r="B302" s="125"/>
      <c r="C302" s="125"/>
      <c r="D302" s="125"/>
      <c r="E302" s="125"/>
      <c r="F302" s="125"/>
      <c r="G302" s="125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1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</row>
    <row r="303" spans="2:46" s="99" customFormat="1">
      <c r="B303" s="125"/>
      <c r="C303" s="125"/>
      <c r="D303" s="125"/>
      <c r="E303" s="125"/>
      <c r="F303" s="125"/>
      <c r="G303" s="125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1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</row>
    <row r="304" spans="2:46" s="99" customFormat="1">
      <c r="B304" s="125"/>
      <c r="C304" s="125"/>
      <c r="D304" s="125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1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</row>
    <row r="305" spans="2:46" s="99" customFormat="1">
      <c r="B305" s="125"/>
      <c r="C305" s="125"/>
      <c r="D305" s="125"/>
      <c r="E305" s="125"/>
      <c r="F305" s="125"/>
      <c r="G305" s="125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1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</row>
    <row r="306" spans="2:46" s="99" customFormat="1">
      <c r="B306" s="125"/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1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</row>
    <row r="307" spans="2:46" s="99" customFormat="1">
      <c r="B307" s="125"/>
      <c r="C307" s="125"/>
      <c r="D307" s="125"/>
      <c r="E307" s="125"/>
      <c r="F307" s="125"/>
      <c r="G307" s="125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1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</row>
    <row r="308" spans="2:46" s="99" customFormat="1">
      <c r="B308" s="125"/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1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</row>
    <row r="309" spans="2:46" s="99" customFormat="1">
      <c r="B309" s="125"/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1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</row>
    <row r="310" spans="2:46" s="99" customFormat="1">
      <c r="B310" s="125"/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1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</row>
    <row r="311" spans="2:46" s="99" customFormat="1">
      <c r="B311" s="125"/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1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</row>
    <row r="312" spans="2:46" s="99" customFormat="1">
      <c r="B312" s="125"/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1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</row>
    <row r="313" spans="2:46" s="99" customFormat="1">
      <c r="B313" s="125"/>
      <c r="C313" s="125"/>
      <c r="D313" s="125"/>
      <c r="E313" s="125"/>
      <c r="F313" s="125"/>
      <c r="G313" s="125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1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</row>
    <row r="314" spans="2:46" s="99" customFormat="1">
      <c r="B314" s="12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1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</row>
    <row r="315" spans="2:46" s="99" customFormat="1">
      <c r="B315" s="125"/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1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</row>
    <row r="316" spans="2:46" s="99" customFormat="1">
      <c r="B316" s="125"/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1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</row>
    <row r="317" spans="2:46" s="99" customFormat="1">
      <c r="B317" s="125"/>
      <c r="C317" s="125"/>
      <c r="D317" s="125"/>
      <c r="E317" s="125"/>
      <c r="F317" s="125"/>
      <c r="G317" s="125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1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</row>
    <row r="318" spans="2:46" s="99" customFormat="1">
      <c r="B318" s="125"/>
      <c r="C318" s="125"/>
      <c r="D318" s="125"/>
      <c r="E318" s="125"/>
      <c r="F318" s="125"/>
      <c r="G318" s="125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1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</row>
    <row r="319" spans="2:46" s="99" customFormat="1">
      <c r="B319" s="125"/>
      <c r="C319" s="125"/>
      <c r="D319" s="125"/>
      <c r="E319" s="125"/>
      <c r="F319" s="125"/>
      <c r="G319" s="125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1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</row>
    <row r="320" spans="2:46" s="99" customFormat="1">
      <c r="B320" s="125"/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1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</row>
    <row r="321" spans="2:46" s="99" customFormat="1">
      <c r="B321" s="125"/>
      <c r="C321" s="125"/>
      <c r="D321" s="125"/>
      <c r="E321" s="125"/>
      <c r="F321" s="125"/>
      <c r="G321" s="125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1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</row>
    <row r="322" spans="2:46" s="99" customFormat="1">
      <c r="B322" s="125"/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1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</row>
    <row r="323" spans="2:46" s="99" customFormat="1">
      <c r="B323" s="125"/>
      <c r="C323" s="125"/>
      <c r="D323" s="125"/>
      <c r="E323" s="1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1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</row>
    <row r="324" spans="2:46" s="99" customFormat="1">
      <c r="B324" s="125"/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1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</row>
    <row r="325" spans="2:46" s="99" customFormat="1">
      <c r="B325" s="125"/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1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</row>
    <row r="326" spans="2:46" s="99" customFormat="1">
      <c r="B326" s="125"/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1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</row>
    <row r="327" spans="2:46" s="99" customFormat="1">
      <c r="B327" s="125"/>
      <c r="C327" s="125"/>
      <c r="D327" s="125"/>
      <c r="E327" s="125"/>
      <c r="F327" s="125"/>
      <c r="G327" s="125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1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</row>
    <row r="328" spans="2:46" s="99" customFormat="1"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1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</row>
    <row r="329" spans="2:46" s="99" customFormat="1">
      <c r="B329" s="125"/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1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</row>
    <row r="330" spans="2:46" s="99" customFormat="1"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1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</row>
    <row r="331" spans="2:46" s="99" customFormat="1">
      <c r="B331" s="125"/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1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</row>
    <row r="332" spans="2:46" s="99" customFormat="1">
      <c r="B332" s="125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1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</row>
    <row r="333" spans="2:46" s="99" customFormat="1">
      <c r="B333" s="125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1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</row>
    <row r="334" spans="2:46" s="99" customFormat="1">
      <c r="B334" s="125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1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</row>
    <row r="335" spans="2:46" s="99" customFormat="1">
      <c r="B335" s="125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1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</row>
    <row r="336" spans="2:46" s="99" customFormat="1">
      <c r="B336" s="125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1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</row>
    <row r="337" spans="2:46" s="99" customFormat="1">
      <c r="B337" s="125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1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</row>
    <row r="338" spans="2:46" s="99" customFormat="1">
      <c r="B338" s="125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1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</row>
    <row r="339" spans="2:46" s="99" customFormat="1">
      <c r="B339" s="125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1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</row>
    <row r="340" spans="2:46" s="99" customFormat="1">
      <c r="B340" s="125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1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</row>
    <row r="341" spans="2:46" s="99" customFormat="1">
      <c r="B341" s="125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1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</row>
    <row r="342" spans="2:46" s="99" customFormat="1">
      <c r="B342" s="125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1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</row>
    <row r="343" spans="2:46" s="99" customFormat="1">
      <c r="B343" s="125"/>
      <c r="C343" s="125"/>
      <c r="D343" s="125"/>
      <c r="E343" s="125"/>
      <c r="F343" s="125"/>
      <c r="G343" s="125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1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</row>
    <row r="344" spans="2:46" s="99" customFormat="1">
      <c r="B344" s="125"/>
      <c r="C344" s="125"/>
      <c r="D344" s="125"/>
      <c r="E344" s="125"/>
      <c r="F344" s="125"/>
      <c r="G344" s="125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1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</row>
    <row r="345" spans="2:46" s="99" customFormat="1"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1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</row>
    <row r="346" spans="2:46" s="99" customFormat="1">
      <c r="B346" s="125"/>
      <c r="C346" s="125"/>
      <c r="D346" s="125"/>
      <c r="E346" s="125"/>
      <c r="F346" s="125"/>
      <c r="G346" s="125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1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/>
      <c r="AN346" s="125"/>
      <c r="AO346" s="125"/>
      <c r="AP346" s="125"/>
      <c r="AQ346" s="125"/>
      <c r="AR346" s="125"/>
      <c r="AS346" s="125"/>
      <c r="AT346" s="125"/>
    </row>
    <row r="347" spans="2:46" s="99" customFormat="1">
      <c r="B347" s="12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1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</row>
    <row r="348" spans="2:46" s="99" customFormat="1">
      <c r="B348" s="125"/>
      <c r="C348" s="125"/>
      <c r="D348" s="125"/>
      <c r="E348" s="125"/>
      <c r="F348" s="125"/>
      <c r="G348" s="125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1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</row>
    <row r="349" spans="2:46" s="99" customFormat="1">
      <c r="B349" s="125"/>
      <c r="C349" s="125"/>
      <c r="D349" s="125"/>
      <c r="E349" s="125"/>
      <c r="F349" s="125"/>
      <c r="G349" s="125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1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</row>
    <row r="350" spans="2:46" s="99" customFormat="1">
      <c r="B350" s="125"/>
      <c r="C350" s="125"/>
      <c r="D350" s="125"/>
      <c r="E350" s="125"/>
      <c r="F350" s="125"/>
      <c r="G350" s="125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1"/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</row>
    <row r="351" spans="2:46" s="99" customFormat="1">
      <c r="B351" s="125"/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1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</row>
    <row r="352" spans="2:46" s="99" customFormat="1">
      <c r="B352" s="125"/>
      <c r="C352" s="125"/>
      <c r="D352" s="125"/>
      <c r="E352" s="125"/>
      <c r="F352" s="125"/>
      <c r="G352" s="125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1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</row>
    <row r="353" spans="2:46" s="99" customFormat="1">
      <c r="B353" s="125"/>
      <c r="C353" s="125"/>
      <c r="D353" s="125"/>
      <c r="E353" s="125"/>
      <c r="F353" s="125"/>
      <c r="G353" s="125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1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</row>
    <row r="354" spans="2:46" s="99" customFormat="1">
      <c r="B354" s="125"/>
      <c r="C354" s="125"/>
      <c r="D354" s="125"/>
      <c r="E354" s="125"/>
      <c r="F354" s="125"/>
      <c r="G354" s="125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1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</row>
    <row r="355" spans="2:46" s="99" customFormat="1">
      <c r="B355" s="125"/>
      <c r="C355" s="125"/>
      <c r="D355" s="125"/>
      <c r="E355" s="125"/>
      <c r="F355" s="125"/>
      <c r="G355" s="125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1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</row>
    <row r="356" spans="2:46" s="99" customFormat="1">
      <c r="B356" s="125"/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1"/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</row>
    <row r="357" spans="2:46" s="99" customFormat="1"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1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</row>
    <row r="358" spans="2:46" s="99" customFormat="1">
      <c r="B358" s="125"/>
      <c r="C358" s="125"/>
      <c r="D358" s="125"/>
      <c r="E358" s="125"/>
      <c r="F358" s="125"/>
      <c r="G358" s="125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1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</row>
    <row r="359" spans="2:46" s="99" customFormat="1">
      <c r="B359" s="125"/>
      <c r="C359" s="125"/>
      <c r="D359" s="125"/>
      <c r="E359" s="125"/>
      <c r="F359" s="125"/>
      <c r="G359" s="125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1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</row>
    <row r="360" spans="2:46" s="99" customFormat="1">
      <c r="B360" s="125"/>
      <c r="C360" s="125"/>
      <c r="D360" s="125"/>
      <c r="E360" s="125"/>
      <c r="F360" s="125"/>
      <c r="G360" s="125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1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</row>
    <row r="361" spans="2:46" s="99" customFormat="1">
      <c r="B361" s="125"/>
      <c r="C361" s="125"/>
      <c r="D361" s="125"/>
      <c r="E361" s="125"/>
      <c r="F361" s="125"/>
      <c r="G361" s="125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1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</row>
    <row r="362" spans="2:46" s="99" customFormat="1">
      <c r="B362" s="125"/>
      <c r="C362" s="125"/>
      <c r="D362" s="125"/>
      <c r="E362" s="125"/>
      <c r="F362" s="125"/>
      <c r="G362" s="125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1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/>
      <c r="AR362" s="125"/>
      <c r="AS362" s="125"/>
      <c r="AT362" s="125"/>
    </row>
    <row r="363" spans="2:46" s="99" customFormat="1">
      <c r="B363" s="125"/>
      <c r="C363" s="125"/>
      <c r="D363" s="125"/>
      <c r="E363" s="125"/>
      <c r="F363" s="125"/>
      <c r="G363" s="125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1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</row>
    <row r="364" spans="2:46" s="99" customFormat="1">
      <c r="B364" s="125"/>
      <c r="C364" s="125"/>
      <c r="D364" s="125"/>
      <c r="E364" s="125"/>
      <c r="F364" s="125"/>
      <c r="G364" s="125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1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</row>
    <row r="365" spans="2:46" s="99" customFormat="1">
      <c r="B365" s="125"/>
      <c r="C365" s="125"/>
      <c r="D365" s="125"/>
      <c r="E365" s="125"/>
      <c r="F365" s="125"/>
      <c r="G365" s="125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1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</row>
    <row r="366" spans="2:46" s="99" customFormat="1">
      <c r="B366" s="125"/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1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</row>
    <row r="367" spans="2:46" s="99" customFormat="1">
      <c r="B367" s="125"/>
      <c r="C367" s="125"/>
      <c r="D367" s="125"/>
      <c r="E367" s="125"/>
      <c r="F367" s="125"/>
      <c r="G367" s="125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1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</row>
    <row r="368" spans="2:46" s="99" customFormat="1">
      <c r="B368" s="125"/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1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</row>
    <row r="369" spans="2:46" s="99" customFormat="1">
      <c r="B369" s="125"/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1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</row>
    <row r="370" spans="2:46" s="99" customFormat="1">
      <c r="B370" s="125"/>
      <c r="C370" s="125"/>
      <c r="D370" s="125"/>
      <c r="E370" s="125"/>
      <c r="F370" s="125"/>
      <c r="G370" s="125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1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/>
      <c r="AR370" s="125"/>
      <c r="AS370" s="125"/>
      <c r="AT370" s="125"/>
    </row>
    <row r="371" spans="2:46" s="99" customFormat="1">
      <c r="B371" s="125"/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1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</row>
    <row r="372" spans="2:46" s="99" customFormat="1"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1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</row>
    <row r="373" spans="2:46" s="99" customFormat="1">
      <c r="B373" s="125"/>
      <c r="C373" s="125"/>
      <c r="D373" s="125"/>
      <c r="E373" s="125"/>
      <c r="F373" s="125"/>
      <c r="G373" s="125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1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</row>
    <row r="374" spans="2:46" s="99" customFormat="1">
      <c r="B374" s="125"/>
      <c r="C374" s="125"/>
      <c r="D374" s="125"/>
      <c r="E374" s="125"/>
      <c r="F374" s="125"/>
      <c r="G374" s="125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1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</row>
    <row r="375" spans="2:46" s="99" customFormat="1"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1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/>
      <c r="AR375" s="125"/>
      <c r="AS375" s="125"/>
      <c r="AT375" s="125"/>
    </row>
    <row r="376" spans="2:46" s="99" customFormat="1">
      <c r="B376" s="125"/>
      <c r="C376" s="125"/>
      <c r="D376" s="125"/>
      <c r="E376" s="125"/>
      <c r="F376" s="125"/>
      <c r="G376" s="125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1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</row>
    <row r="377" spans="2:46" s="99" customFormat="1">
      <c r="B377" s="125"/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1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</row>
    <row r="378" spans="2:46" s="99" customFormat="1">
      <c r="B378" s="125"/>
      <c r="C378" s="125"/>
      <c r="D378" s="125"/>
      <c r="E378" s="125"/>
      <c r="F378" s="125"/>
      <c r="G378" s="125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1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/>
      <c r="AN378" s="125"/>
      <c r="AO378" s="125"/>
      <c r="AP378" s="125"/>
      <c r="AQ378" s="125"/>
      <c r="AR378" s="125"/>
      <c r="AS378" s="125"/>
      <c r="AT378" s="125"/>
    </row>
    <row r="379" spans="2:46" s="99" customFormat="1">
      <c r="B379" s="125"/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1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</row>
    <row r="380" spans="2:46" s="99" customFormat="1">
      <c r="B380" s="12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1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/>
      <c r="AR380" s="125"/>
      <c r="AS380" s="125"/>
      <c r="AT380" s="125"/>
    </row>
    <row r="381" spans="2:46" s="99" customFormat="1">
      <c r="B381" s="125"/>
      <c r="C381" s="125"/>
      <c r="D381" s="125"/>
      <c r="E381" s="125"/>
      <c r="F381" s="125"/>
      <c r="G381" s="125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1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</row>
    <row r="382" spans="2:46" s="99" customFormat="1">
      <c r="B382" s="125"/>
      <c r="C382" s="125"/>
      <c r="D382" s="125"/>
      <c r="E382" s="125"/>
      <c r="F382" s="125"/>
      <c r="G382" s="125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1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</row>
    <row r="383" spans="2:46" s="99" customFormat="1">
      <c r="B383" s="125"/>
      <c r="C383" s="125"/>
      <c r="D383" s="125"/>
      <c r="E383" s="125"/>
      <c r="F383" s="125"/>
      <c r="G383" s="125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1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</row>
    <row r="384" spans="2:46" s="99" customFormat="1">
      <c r="B384" s="125"/>
      <c r="C384" s="125"/>
      <c r="D384" s="125"/>
      <c r="E384" s="125"/>
      <c r="F384" s="125"/>
      <c r="G384" s="125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1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</row>
    <row r="385" spans="2:46" s="99" customFormat="1">
      <c r="B385" s="125"/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1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</row>
    <row r="386" spans="2:46" s="99" customFormat="1">
      <c r="B386" s="125"/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1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</row>
    <row r="387" spans="2:46" s="99" customFormat="1">
      <c r="B387" s="125"/>
      <c r="C387" s="125"/>
      <c r="D387" s="125"/>
      <c r="E387" s="125"/>
      <c r="F387" s="125"/>
      <c r="G387" s="125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1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</row>
    <row r="388" spans="2:46" s="99" customFormat="1">
      <c r="B388" s="125"/>
      <c r="C388" s="125"/>
      <c r="D388" s="125"/>
      <c r="E388" s="125"/>
      <c r="F388" s="125"/>
      <c r="G388" s="125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1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</row>
    <row r="389" spans="2:46" s="99" customFormat="1">
      <c r="B389" s="125"/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1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</row>
    <row r="390" spans="2:46" s="99" customFormat="1">
      <c r="B390" s="125"/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1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</row>
    <row r="391" spans="2:46" s="99" customFormat="1">
      <c r="B391" s="125"/>
      <c r="C391" s="125"/>
      <c r="D391" s="125"/>
      <c r="E391" s="125"/>
      <c r="F391" s="125"/>
      <c r="G391" s="125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1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/>
      <c r="AN391" s="125"/>
      <c r="AO391" s="125"/>
      <c r="AP391" s="125"/>
      <c r="AQ391" s="125"/>
      <c r="AR391" s="125"/>
      <c r="AS391" s="125"/>
      <c r="AT391" s="125"/>
    </row>
    <row r="392" spans="2:46" s="99" customFormat="1">
      <c r="B392" s="125"/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1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</row>
    <row r="393" spans="2:46" s="99" customFormat="1"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1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</row>
    <row r="394" spans="2:46" s="99" customFormat="1">
      <c r="B394" s="125"/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1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</row>
    <row r="395" spans="2:46" s="99" customFormat="1">
      <c r="B395" s="125"/>
      <c r="C395" s="125"/>
      <c r="D395" s="125"/>
      <c r="E395" s="125"/>
      <c r="F395" s="125"/>
      <c r="G395" s="125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1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</row>
    <row r="396" spans="2:46" s="99" customFormat="1">
      <c r="B396" s="125"/>
      <c r="C396" s="125"/>
      <c r="D396" s="125"/>
      <c r="E396" s="125"/>
      <c r="F396" s="125"/>
      <c r="G396" s="125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1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</row>
    <row r="397" spans="2:46" s="99" customFormat="1">
      <c r="B397" s="125"/>
      <c r="C397" s="125"/>
      <c r="D397" s="125"/>
      <c r="E397" s="125"/>
      <c r="F397" s="125"/>
      <c r="G397" s="125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1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</row>
    <row r="398" spans="2:46" s="99" customFormat="1">
      <c r="B398" s="125"/>
      <c r="C398" s="125"/>
      <c r="D398" s="125"/>
      <c r="E398" s="125"/>
      <c r="F398" s="125"/>
      <c r="G398" s="125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1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/>
      <c r="AN398" s="125"/>
      <c r="AO398" s="125"/>
      <c r="AP398" s="125"/>
      <c r="AQ398" s="125"/>
      <c r="AR398" s="125"/>
      <c r="AS398" s="125"/>
      <c r="AT398" s="125"/>
    </row>
    <row r="399" spans="2:46" s="99" customFormat="1">
      <c r="B399" s="125"/>
      <c r="C399" s="125"/>
      <c r="D399" s="125"/>
      <c r="E399" s="125"/>
      <c r="F399" s="125"/>
      <c r="G399" s="125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1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</row>
    <row r="400" spans="2:46" s="99" customFormat="1">
      <c r="B400" s="125"/>
      <c r="C400" s="125"/>
      <c r="D400" s="125"/>
      <c r="E400" s="125"/>
      <c r="F400" s="125"/>
      <c r="G400" s="125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1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/>
      <c r="AR400" s="125"/>
      <c r="AS400" s="125"/>
      <c r="AT400" s="125"/>
    </row>
    <row r="401" spans="2:46" s="99" customFormat="1">
      <c r="B401" s="125"/>
      <c r="C401" s="125"/>
      <c r="D401" s="125"/>
      <c r="E401" s="125"/>
      <c r="F401" s="125"/>
      <c r="G401" s="125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1"/>
      <c r="Y401" s="125"/>
      <c r="Z401" s="125"/>
      <c r="AA401" s="125"/>
      <c r="AB401" s="125"/>
      <c r="AC401" s="125"/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</row>
    <row r="402" spans="2:46" s="99" customFormat="1">
      <c r="B402" s="125"/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1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</row>
    <row r="403" spans="2:46" s="99" customFormat="1">
      <c r="B403" s="125"/>
      <c r="C403" s="125"/>
      <c r="D403" s="125"/>
      <c r="E403" s="125"/>
      <c r="F403" s="125"/>
      <c r="G403" s="125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1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</row>
    <row r="404" spans="2:46" s="99" customFormat="1">
      <c r="B404" s="125"/>
      <c r="C404" s="125"/>
      <c r="D404" s="125"/>
      <c r="E404" s="125"/>
      <c r="F404" s="125"/>
      <c r="G404" s="125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1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</row>
    <row r="405" spans="2:46" s="99" customFormat="1">
      <c r="B405" s="125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1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</row>
    <row r="406" spans="2:46" s="99" customFormat="1">
      <c r="B406" s="125"/>
      <c r="C406" s="125"/>
      <c r="D406" s="125"/>
      <c r="E406" s="125"/>
      <c r="F406" s="125"/>
      <c r="G406" s="125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1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</row>
    <row r="407" spans="2:46" s="99" customFormat="1">
      <c r="B407" s="125"/>
      <c r="C407" s="125"/>
      <c r="D407" s="125"/>
      <c r="E407" s="125"/>
      <c r="F407" s="125"/>
      <c r="G407" s="125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1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</row>
    <row r="408" spans="2:46" s="99" customFormat="1">
      <c r="B408" s="125"/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1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</row>
    <row r="409" spans="2:46" s="99" customFormat="1">
      <c r="B409" s="125"/>
      <c r="C409" s="125"/>
      <c r="D409" s="125"/>
      <c r="E409" s="125"/>
      <c r="F409" s="125"/>
      <c r="G409" s="125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1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</row>
    <row r="410" spans="2:46" s="99" customFormat="1">
      <c r="B410" s="125"/>
      <c r="C410" s="125"/>
      <c r="D410" s="125"/>
      <c r="E410" s="125"/>
      <c r="F410" s="125"/>
      <c r="G410" s="125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1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/>
      <c r="AR410" s="125"/>
      <c r="AS410" s="125"/>
      <c r="AT410" s="125"/>
    </row>
    <row r="411" spans="2:46" s="99" customFormat="1">
      <c r="B411" s="125"/>
      <c r="C411" s="125"/>
      <c r="D411" s="125"/>
      <c r="E411" s="125"/>
      <c r="F411" s="125"/>
      <c r="G411" s="125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1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</row>
    <row r="412" spans="2:46" s="99" customFormat="1">
      <c r="B412" s="125"/>
      <c r="C412" s="125"/>
      <c r="D412" s="125"/>
      <c r="E412" s="125"/>
      <c r="F412" s="125"/>
      <c r="G412" s="125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1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/>
      <c r="AR412" s="125"/>
      <c r="AS412" s="125"/>
      <c r="AT412" s="125"/>
    </row>
    <row r="413" spans="2:46" s="99" customFormat="1">
      <c r="B413" s="125"/>
      <c r="C413" s="125"/>
      <c r="D413" s="125"/>
      <c r="E413" s="125"/>
      <c r="F413" s="125"/>
      <c r="G413" s="125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1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</row>
    <row r="414" spans="2:46" s="99" customFormat="1">
      <c r="B414" s="125"/>
      <c r="C414" s="125"/>
      <c r="D414" s="125"/>
      <c r="E414" s="125"/>
      <c r="F414" s="125"/>
      <c r="G414" s="125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1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</row>
    <row r="415" spans="2:46" s="99" customFormat="1">
      <c r="B415" s="125"/>
      <c r="C415" s="125"/>
      <c r="D415" s="125"/>
      <c r="E415" s="125"/>
      <c r="F415" s="125"/>
      <c r="G415" s="125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1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</row>
    <row r="416" spans="2:46" s="99" customFormat="1">
      <c r="B416" s="125"/>
      <c r="C416" s="125"/>
      <c r="D416" s="125"/>
      <c r="E416" s="125"/>
      <c r="F416" s="125"/>
      <c r="G416" s="125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1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</row>
    <row r="417" spans="2:46" s="99" customFormat="1">
      <c r="B417" s="125"/>
      <c r="C417" s="125"/>
      <c r="D417" s="125"/>
      <c r="E417" s="125"/>
      <c r="F417" s="125"/>
      <c r="G417" s="125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1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</row>
    <row r="418" spans="2:46" s="99" customFormat="1"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1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</row>
    <row r="419" spans="2:46" s="99" customFormat="1">
      <c r="B419" s="125"/>
      <c r="C419" s="125"/>
      <c r="D419" s="125"/>
      <c r="E419" s="125"/>
      <c r="F419" s="125"/>
      <c r="G419" s="125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1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</row>
    <row r="420" spans="2:46" s="99" customFormat="1">
      <c r="B420" s="125"/>
      <c r="C420" s="125"/>
      <c r="D420" s="125"/>
      <c r="E420" s="125"/>
      <c r="F420" s="125"/>
      <c r="G420" s="125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1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/>
      <c r="AN420" s="125"/>
      <c r="AO420" s="125"/>
      <c r="AP420" s="125"/>
      <c r="AQ420" s="125"/>
      <c r="AR420" s="125"/>
      <c r="AS420" s="125"/>
      <c r="AT420" s="125"/>
    </row>
    <row r="421" spans="2:46" s="99" customFormat="1">
      <c r="B421" s="125"/>
      <c r="C421" s="125"/>
      <c r="D421" s="125"/>
      <c r="E421" s="125"/>
      <c r="F421" s="125"/>
      <c r="G421" s="125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1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</row>
    <row r="422" spans="2:46" s="99" customFormat="1">
      <c r="B422" s="125"/>
      <c r="C422" s="125"/>
      <c r="D422" s="125"/>
      <c r="E422" s="125"/>
      <c r="F422" s="125"/>
      <c r="G422" s="125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1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</row>
    <row r="423" spans="2:46" s="99" customFormat="1">
      <c r="B423" s="125"/>
      <c r="C423" s="125"/>
      <c r="D423" s="125"/>
      <c r="E423" s="125"/>
      <c r="F423" s="125"/>
      <c r="G423" s="125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1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</row>
    <row r="424" spans="2:46" s="99" customFormat="1">
      <c r="B424" s="125"/>
      <c r="C424" s="125"/>
      <c r="D424" s="125"/>
      <c r="E424" s="125"/>
      <c r="F424" s="125"/>
      <c r="G424" s="125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1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</row>
    <row r="425" spans="2:46" s="99" customFormat="1">
      <c r="B425" s="125"/>
      <c r="C425" s="125"/>
      <c r="D425" s="125"/>
      <c r="E425" s="125"/>
      <c r="F425" s="125"/>
      <c r="G425" s="125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1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</row>
    <row r="426" spans="2:46" s="99" customFormat="1">
      <c r="B426" s="125"/>
      <c r="C426" s="125"/>
      <c r="D426" s="125"/>
      <c r="E426" s="125"/>
      <c r="F426" s="125"/>
      <c r="G426" s="125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1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</row>
    <row r="427" spans="2:46" s="99" customFormat="1">
      <c r="B427" s="125"/>
      <c r="C427" s="125"/>
      <c r="D427" s="125"/>
      <c r="E427" s="125"/>
      <c r="F427" s="125"/>
      <c r="G427" s="125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1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</row>
    <row r="428" spans="2:46" s="99" customFormat="1">
      <c r="B428" s="125"/>
      <c r="C428" s="125"/>
      <c r="D428" s="125"/>
      <c r="E428" s="125"/>
      <c r="F428" s="125"/>
      <c r="G428" s="125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1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</row>
    <row r="429" spans="2:46" s="99" customFormat="1">
      <c r="B429" s="125"/>
      <c r="C429" s="125"/>
      <c r="D429" s="125"/>
      <c r="E429" s="125"/>
      <c r="F429" s="125"/>
      <c r="G429" s="125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1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</row>
    <row r="430" spans="2:46" s="99" customFormat="1">
      <c r="B430" s="125"/>
      <c r="C430" s="125"/>
      <c r="D430" s="125"/>
      <c r="E430" s="125"/>
      <c r="F430" s="125"/>
      <c r="G430" s="125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1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</row>
  </sheetData>
  <sheetProtection password="C3D2" sheet="1" scenarios="1"/>
  <pageMargins left="0.39370078740157483" right="0" top="0" bottom="0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T431"/>
  <sheetViews>
    <sheetView showGridLines="0" topLeftCell="A21" zoomScale="140" zoomScaleNormal="140" zoomScaleSheetLayoutView="115" workbookViewId="0">
      <selection activeCell="W33" sqref="W33"/>
    </sheetView>
  </sheetViews>
  <sheetFormatPr baseColWidth="10" defaultRowHeight="15"/>
  <cols>
    <col min="1" max="1" width="0.85546875" style="302" customWidth="1"/>
    <col min="2" max="17" width="3.5703125" style="302" customWidth="1"/>
    <col min="18" max="23" width="12.7109375" style="302" customWidth="1"/>
    <col min="24" max="24" width="0.85546875" style="302" customWidth="1"/>
    <col min="25" max="25" width="10.7109375" style="302" customWidth="1"/>
    <col min="26" max="26" width="2.7109375" style="302" customWidth="1"/>
    <col min="27" max="27" width="12.7109375" style="302" customWidth="1"/>
    <col min="28" max="28" width="6.5703125" style="302" bestFit="1" customWidth="1"/>
    <col min="29" max="30" width="7.42578125" style="302" bestFit="1" customWidth="1"/>
    <col min="31" max="31" width="6.85546875" style="302" bestFit="1" customWidth="1"/>
    <col min="32" max="32" width="6.5703125" style="302" bestFit="1" customWidth="1"/>
    <col min="33" max="33" width="8.42578125" style="302" bestFit="1" customWidth="1"/>
    <col min="34" max="34" width="7" style="302" bestFit="1" customWidth="1"/>
    <col min="35" max="35" width="39.85546875" style="302" bestFit="1" customWidth="1"/>
    <col min="36" max="36" width="4.85546875" style="302" bestFit="1" customWidth="1"/>
    <col min="37" max="37" width="7.42578125" style="302" bestFit="1" customWidth="1"/>
    <col min="38" max="38" width="12.28515625" style="302" customWidth="1"/>
    <col min="39" max="72" width="2.7109375" style="302" customWidth="1"/>
    <col min="73" max="137" width="2.7109375" style="303" customWidth="1"/>
    <col min="138" max="16384" width="11.42578125" style="303"/>
  </cols>
  <sheetData>
    <row r="1" spans="1:37" s="217" customFormat="1" ht="11.1" customHeight="1">
      <c r="AH1" s="218"/>
      <c r="AI1" s="219"/>
    </row>
    <row r="2" spans="1:37" s="217" customFormat="1" ht="11.1" customHeight="1">
      <c r="AH2" s="218"/>
      <c r="AI2" s="219"/>
    </row>
    <row r="3" spans="1:37" s="217" customFormat="1" ht="11.1" customHeight="1">
      <c r="AH3" s="218"/>
      <c r="AI3" s="219"/>
    </row>
    <row r="4" spans="1:37" s="217" customFormat="1" ht="11.1" customHeight="1">
      <c r="AH4" s="218"/>
      <c r="AI4" s="219"/>
    </row>
    <row r="5" spans="1:37" s="217" customFormat="1" ht="11.1" customHeight="1">
      <c r="AH5" s="218"/>
      <c r="AI5" s="219"/>
    </row>
    <row r="6" spans="1:37" s="217" customFormat="1" ht="11.1" customHeight="1">
      <c r="AH6" s="218"/>
      <c r="AI6" s="219"/>
    </row>
    <row r="7" spans="1:37" s="217" customFormat="1" ht="11.1" customHeight="1">
      <c r="AH7" s="218"/>
      <c r="AI7" s="219"/>
    </row>
    <row r="8" spans="1:37" s="217" customFormat="1" ht="11.1" customHeight="1">
      <c r="AH8" s="218"/>
      <c r="AI8" s="220"/>
    </row>
    <row r="9" spans="1:37" s="217" customFormat="1" ht="11.1" customHeight="1">
      <c r="AH9" s="221"/>
      <c r="AI9" s="221"/>
    </row>
    <row r="10" spans="1:37" s="222" customFormat="1" ht="3.95" customHeight="1">
      <c r="G10" s="223"/>
      <c r="H10" s="223"/>
      <c r="I10" s="223"/>
      <c r="J10" s="223"/>
      <c r="K10" s="224"/>
      <c r="L10" s="224"/>
      <c r="M10" s="224"/>
      <c r="N10" s="224"/>
      <c r="O10" s="224"/>
      <c r="P10" s="224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K10" s="223"/>
    </row>
    <row r="11" spans="1:37" s="150" customFormat="1" ht="11.1" customHeight="1">
      <c r="A11" s="361" t="str">
        <f>EF_01!$A$9</f>
        <v>ÓRGANOS AUTONÓMOS</v>
      </c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  <c r="Q11" s="366"/>
      <c r="R11" s="366"/>
      <c r="S11" s="366"/>
      <c r="T11" s="388"/>
      <c r="U11" s="388"/>
      <c r="V11" s="366"/>
      <c r="W11" s="366"/>
      <c r="X11" s="366"/>
      <c r="Y11" s="270" t="s">
        <v>28</v>
      </c>
      <c r="Z11" s="271"/>
      <c r="AA11" s="270" t="s">
        <v>28</v>
      </c>
      <c r="AB11" s="271"/>
      <c r="AC11" s="271"/>
      <c r="AD11" s="271"/>
      <c r="AE11" s="271"/>
      <c r="AF11" s="271"/>
      <c r="AG11" s="271"/>
    </row>
    <row r="12" spans="1:37" s="150" customFormat="1" ht="11.1" customHeight="1">
      <c r="A12" s="361" t="str">
        <f>EF_01!$A$10</f>
        <v>INSTITUTO DE ACCESO A LA INFORMACIÓN PÚBLICA Y PROTECCIÓN DE DATOS PERSONALES DEL DISTRITO FEDERAL</v>
      </c>
      <c r="B12" s="366"/>
      <c r="C12" s="366"/>
      <c r="D12" s="366"/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  <c r="Q12" s="366"/>
      <c r="R12" s="366"/>
      <c r="S12" s="366"/>
      <c r="T12" s="388"/>
      <c r="U12" s="388"/>
      <c r="V12" s="366"/>
      <c r="W12" s="366"/>
      <c r="X12" s="366"/>
      <c r="Y12" s="270" t="s">
        <v>28</v>
      </c>
      <c r="Z12" s="271"/>
      <c r="AA12" s="270" t="s">
        <v>28</v>
      </c>
      <c r="AB12" s="271"/>
      <c r="AC12" s="271"/>
      <c r="AD12" s="271"/>
      <c r="AE12" s="271"/>
      <c r="AF12" s="271"/>
      <c r="AG12" s="271"/>
    </row>
    <row r="13" spans="1:37" s="150" customFormat="1" ht="11.1" customHeight="1">
      <c r="A13" s="366" t="s">
        <v>218</v>
      </c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  <c r="Q13" s="366"/>
      <c r="R13" s="366"/>
      <c r="S13" s="366"/>
      <c r="T13" s="388"/>
      <c r="U13" s="388"/>
      <c r="V13" s="366"/>
      <c r="W13" s="366"/>
      <c r="X13" s="366"/>
      <c r="Y13" s="270" t="s">
        <v>28</v>
      </c>
      <c r="Z13" s="271"/>
      <c r="AA13" s="270" t="s">
        <v>28</v>
      </c>
      <c r="AB13" s="271"/>
      <c r="AC13" s="271"/>
      <c r="AD13" s="271"/>
      <c r="AE13" s="271"/>
      <c r="AF13" s="271"/>
      <c r="AG13" s="271"/>
    </row>
    <row r="14" spans="1:37" s="150" customFormat="1" ht="11.1" customHeight="1">
      <c r="A14" s="367" t="s">
        <v>2</v>
      </c>
      <c r="B14" s="367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88"/>
      <c r="U14" s="388"/>
      <c r="V14" s="366"/>
      <c r="W14" s="366"/>
      <c r="X14" s="366"/>
      <c r="Y14" s="270" t="s">
        <v>28</v>
      </c>
      <c r="Z14" s="271"/>
      <c r="AA14" s="272" t="s">
        <v>28</v>
      </c>
    </row>
    <row r="15" spans="1:37" s="152" customFormat="1" ht="3.95" customHeight="1">
      <c r="A15" s="273"/>
      <c r="B15" s="273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5"/>
      <c r="U15" s="275"/>
      <c r="V15" s="274"/>
      <c r="W15" s="274"/>
      <c r="X15" s="274"/>
      <c r="Y15" s="276"/>
      <c r="Z15" s="151"/>
      <c r="AA15" s="277"/>
    </row>
    <row r="16" spans="1:37" s="279" customFormat="1" ht="11.1" customHeight="1">
      <c r="A16" s="389"/>
      <c r="B16" s="389"/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90"/>
      <c r="R16" s="390" t="s">
        <v>116</v>
      </c>
      <c r="S16" s="390" t="s">
        <v>221</v>
      </c>
      <c r="T16" s="390" t="s">
        <v>116</v>
      </c>
      <c r="U16" s="390" t="s">
        <v>116</v>
      </c>
      <c r="V16" s="390" t="s">
        <v>116</v>
      </c>
      <c r="W16" s="390"/>
      <c r="X16" s="391"/>
      <c r="Y16" s="278"/>
    </row>
    <row r="17" spans="1:72" s="279" customFormat="1" ht="11.1" customHeight="1">
      <c r="A17" s="389"/>
      <c r="B17" s="392" t="s">
        <v>219</v>
      </c>
      <c r="C17" s="391"/>
      <c r="D17" s="391"/>
      <c r="E17" s="391"/>
      <c r="F17" s="391"/>
      <c r="G17" s="391"/>
      <c r="H17" s="391"/>
      <c r="I17" s="391"/>
      <c r="J17" s="391"/>
      <c r="K17" s="391"/>
      <c r="L17" s="391"/>
      <c r="M17" s="391"/>
      <c r="N17" s="391"/>
      <c r="O17" s="391"/>
      <c r="P17" s="391"/>
      <c r="Q17" s="391"/>
      <c r="R17" s="390"/>
      <c r="S17" s="390" t="s">
        <v>222</v>
      </c>
      <c r="T17" s="390"/>
      <c r="U17" s="390"/>
      <c r="V17" s="390"/>
      <c r="W17" s="390" t="s">
        <v>269</v>
      </c>
      <c r="X17" s="391"/>
      <c r="Y17" s="278"/>
    </row>
    <row r="18" spans="1:72" s="279" customFormat="1" ht="11.1" customHeight="1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90"/>
      <c r="R18" s="390" t="s">
        <v>220</v>
      </c>
      <c r="S18" s="390" t="s">
        <v>223</v>
      </c>
      <c r="T18" s="390" t="s">
        <v>224</v>
      </c>
      <c r="U18" s="390" t="s">
        <v>225</v>
      </c>
      <c r="V18" s="390" t="s">
        <v>226</v>
      </c>
      <c r="W18" s="390"/>
      <c r="X18" s="391"/>
      <c r="Y18" s="278"/>
      <c r="AA18" s="280" t="s">
        <v>241</v>
      </c>
      <c r="AB18" s="281" t="s">
        <v>255</v>
      </c>
      <c r="AC18" s="281" t="s">
        <v>242</v>
      </c>
      <c r="AD18" s="281" t="s">
        <v>253</v>
      </c>
      <c r="AE18" s="281" t="s">
        <v>254</v>
      </c>
      <c r="AF18" s="281" t="s">
        <v>256</v>
      </c>
      <c r="AG18" s="281" t="s">
        <v>270</v>
      </c>
      <c r="AH18" s="280" t="s">
        <v>243</v>
      </c>
      <c r="AI18" s="280" t="s">
        <v>244</v>
      </c>
      <c r="AJ18" s="280" t="s">
        <v>246</v>
      </c>
      <c r="AK18" s="280" t="s">
        <v>245</v>
      </c>
      <c r="AL18" s="280" t="s">
        <v>397</v>
      </c>
    </row>
    <row r="19" spans="1:72" s="289" customFormat="1" ht="9.9499999999999993" customHeight="1">
      <c r="A19" s="282"/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3"/>
      <c r="R19" s="284"/>
      <c r="S19" s="284"/>
      <c r="T19" s="284"/>
      <c r="U19" s="284"/>
      <c r="V19" s="284"/>
      <c r="W19" s="284"/>
      <c r="X19" s="285"/>
      <c r="Y19" s="286"/>
      <c r="Z19" s="287"/>
      <c r="AA19" s="155">
        <f t="shared" ref="AA19:AA50" si="0">C19</f>
        <v>0</v>
      </c>
      <c r="AB19" s="156">
        <f t="shared" ref="AB19:AB50" si="1">R19</f>
        <v>0</v>
      </c>
      <c r="AC19" s="156">
        <f t="shared" ref="AC19:AC50" si="2">S19</f>
        <v>0</v>
      </c>
      <c r="AD19" s="156">
        <f t="shared" ref="AD19:AD50" si="3">T19</f>
        <v>0</v>
      </c>
      <c r="AE19" s="156">
        <f t="shared" ref="AE19:AE50" si="4">U19</f>
        <v>0</v>
      </c>
      <c r="AF19" s="156">
        <f t="shared" ref="AF19:AF50" si="5">V19</f>
        <v>0</v>
      </c>
      <c r="AG19" s="156">
        <f t="shared" ref="AG19:AG50" si="6">W19</f>
        <v>0</v>
      </c>
      <c r="AH19" s="155" t="e">
        <f>EF_01!#REF!</f>
        <v>#REF!</v>
      </c>
      <c r="AI19" s="155" t="e">
        <f>EF_01!#REF!</f>
        <v>#REF!</v>
      </c>
      <c r="AJ19" s="288">
        <v>1</v>
      </c>
      <c r="AK19" s="155" t="e">
        <f>EF_01!#REF!</f>
        <v>#REF!</v>
      </c>
      <c r="AL19" s="288" t="e">
        <f>EF_01!#REF!</f>
        <v>#REF!</v>
      </c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</row>
    <row r="20" spans="1:72" s="289" customFormat="1" ht="9.9499999999999993" customHeight="1">
      <c r="A20" s="282"/>
      <c r="B20" s="457"/>
      <c r="C20" s="456" t="s">
        <v>364</v>
      </c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  <c r="O20" s="457"/>
      <c r="P20" s="457"/>
      <c r="Q20" s="458"/>
      <c r="R20" s="292"/>
      <c r="S20" s="292"/>
      <c r="T20" s="459">
        <f>SUM(R20+S20)</f>
        <v>0</v>
      </c>
      <c r="U20" s="292"/>
      <c r="V20" s="292"/>
      <c r="W20" s="459">
        <f>SUM(V20-R20)</f>
        <v>0</v>
      </c>
      <c r="X20" s="285"/>
      <c r="Y20" s="287"/>
      <c r="Z20" s="287"/>
      <c r="AA20" s="155" t="str">
        <f t="shared" si="0"/>
        <v>CUOTAS Y APORTACIONES DE SEGURIDAD SOCIAL</v>
      </c>
      <c r="AB20" s="156">
        <f t="shared" si="1"/>
        <v>0</v>
      </c>
      <c r="AC20" s="156">
        <f t="shared" si="2"/>
        <v>0</v>
      </c>
      <c r="AD20" s="156">
        <f t="shared" si="3"/>
        <v>0</v>
      </c>
      <c r="AE20" s="156">
        <f t="shared" si="4"/>
        <v>0</v>
      </c>
      <c r="AF20" s="156">
        <f t="shared" si="5"/>
        <v>0</v>
      </c>
      <c r="AG20" s="156">
        <f t="shared" si="6"/>
        <v>0</v>
      </c>
      <c r="AH20" s="155" t="e">
        <f>EF_01!#REF!</f>
        <v>#REF!</v>
      </c>
      <c r="AI20" s="155" t="e">
        <f>EF_01!#REF!</f>
        <v>#REF!</v>
      </c>
      <c r="AJ20" s="288">
        <v>2</v>
      </c>
      <c r="AK20" s="155" t="e">
        <f>EF_01!#REF!</f>
        <v>#REF!</v>
      </c>
      <c r="AL20" s="288" t="e">
        <f>EF_01!#REF!</f>
        <v>#REF!</v>
      </c>
      <c r="AM20" s="287"/>
      <c r="AN20" s="287"/>
      <c r="AO20" s="287"/>
      <c r="AP20" s="287"/>
      <c r="AQ20" s="287"/>
      <c r="AR20" s="287"/>
      <c r="AS20" s="287"/>
      <c r="AT20" s="287"/>
      <c r="AU20" s="287"/>
      <c r="AV20" s="287"/>
      <c r="AW20" s="287"/>
      <c r="AX20" s="287"/>
      <c r="AY20" s="287"/>
      <c r="AZ20" s="287"/>
      <c r="BA20" s="287"/>
      <c r="BB20" s="287"/>
      <c r="BC20" s="287"/>
      <c r="BD20" s="287"/>
      <c r="BE20" s="287"/>
      <c r="BF20" s="287"/>
      <c r="BG20" s="287"/>
      <c r="BH20" s="287"/>
      <c r="BI20" s="287"/>
      <c r="BJ20" s="287"/>
      <c r="BK20" s="287"/>
      <c r="BL20" s="287"/>
      <c r="BM20" s="287"/>
      <c r="BN20" s="287"/>
      <c r="BO20" s="287"/>
      <c r="BP20" s="287"/>
      <c r="BQ20" s="287"/>
      <c r="BR20" s="287"/>
      <c r="BS20" s="287"/>
      <c r="BT20" s="287"/>
    </row>
    <row r="21" spans="1:72" s="289" customFormat="1" ht="9.9499999999999993" customHeight="1">
      <c r="A21" s="282"/>
      <c r="B21" s="457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8"/>
      <c r="R21" s="292"/>
      <c r="S21" s="292"/>
      <c r="T21" s="292"/>
      <c r="U21" s="292"/>
      <c r="V21" s="292"/>
      <c r="W21" s="292"/>
      <c r="X21" s="285"/>
      <c r="Y21" s="287"/>
      <c r="Z21" s="287"/>
      <c r="AA21" s="155">
        <f t="shared" si="0"/>
        <v>0</v>
      </c>
      <c r="AB21" s="156">
        <f t="shared" si="1"/>
        <v>0</v>
      </c>
      <c r="AC21" s="156">
        <f t="shared" si="2"/>
        <v>0</v>
      </c>
      <c r="AD21" s="156">
        <f t="shared" si="3"/>
        <v>0</v>
      </c>
      <c r="AE21" s="156">
        <f t="shared" si="4"/>
        <v>0</v>
      </c>
      <c r="AF21" s="156">
        <f t="shared" si="5"/>
        <v>0</v>
      </c>
      <c r="AG21" s="156">
        <f t="shared" si="6"/>
        <v>0</v>
      </c>
      <c r="AH21" s="155" t="e">
        <f>EF_01!#REF!</f>
        <v>#REF!</v>
      </c>
      <c r="AI21" s="155" t="e">
        <f>EF_01!#REF!</f>
        <v>#REF!</v>
      </c>
      <c r="AJ21" s="288">
        <v>3</v>
      </c>
      <c r="AK21" s="155" t="e">
        <f>EF_01!#REF!</f>
        <v>#REF!</v>
      </c>
      <c r="AL21" s="288" t="e">
        <f>EF_01!#REF!</f>
        <v>#REF!</v>
      </c>
      <c r="AM21" s="287"/>
      <c r="AN21" s="287"/>
      <c r="AO21" s="287"/>
      <c r="AP21" s="287"/>
      <c r="AQ21" s="287"/>
      <c r="AR21" s="287"/>
      <c r="AS21" s="287"/>
      <c r="AT21" s="287"/>
      <c r="AU21" s="287"/>
      <c r="AV21" s="287"/>
      <c r="AW21" s="287"/>
      <c r="AX21" s="287"/>
      <c r="AY21" s="287"/>
      <c r="AZ21" s="287"/>
      <c r="BA21" s="287"/>
      <c r="BB21" s="287"/>
      <c r="BC21" s="287"/>
      <c r="BD21" s="287"/>
      <c r="BE21" s="287"/>
      <c r="BF21" s="287"/>
      <c r="BG21" s="287"/>
      <c r="BH21" s="287"/>
      <c r="BI21" s="287"/>
      <c r="BJ21" s="287"/>
      <c r="BK21" s="287"/>
      <c r="BL21" s="287"/>
      <c r="BM21" s="287"/>
      <c r="BN21" s="287"/>
      <c r="BO21" s="287"/>
      <c r="BP21" s="287"/>
      <c r="BQ21" s="287"/>
      <c r="BR21" s="287"/>
      <c r="BS21" s="287"/>
      <c r="BT21" s="287"/>
    </row>
    <row r="22" spans="1:72" s="289" customFormat="1" ht="9.9499999999999993" customHeight="1">
      <c r="A22" s="282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8"/>
      <c r="R22" s="292"/>
      <c r="S22" s="292"/>
      <c r="T22" s="292"/>
      <c r="U22" s="292"/>
      <c r="V22" s="292"/>
      <c r="W22" s="292"/>
      <c r="X22" s="285"/>
      <c r="Y22" s="287"/>
      <c r="Z22" s="287"/>
      <c r="AA22" s="155">
        <f t="shared" si="0"/>
        <v>0</v>
      </c>
      <c r="AB22" s="156">
        <f t="shared" si="1"/>
        <v>0</v>
      </c>
      <c r="AC22" s="156">
        <f t="shared" si="2"/>
        <v>0</v>
      </c>
      <c r="AD22" s="156">
        <f t="shared" si="3"/>
        <v>0</v>
      </c>
      <c r="AE22" s="156">
        <f t="shared" si="4"/>
        <v>0</v>
      </c>
      <c r="AF22" s="156">
        <f t="shared" si="5"/>
        <v>0</v>
      </c>
      <c r="AG22" s="156">
        <f t="shared" si="6"/>
        <v>0</v>
      </c>
      <c r="AH22" s="155" t="e">
        <f>EF_01!#REF!</f>
        <v>#REF!</v>
      </c>
      <c r="AI22" s="155" t="e">
        <f>EF_01!#REF!</f>
        <v>#REF!</v>
      </c>
      <c r="AJ22" s="288">
        <v>4</v>
      </c>
      <c r="AK22" s="155" t="e">
        <f>EF_01!#REF!</f>
        <v>#REF!</v>
      </c>
      <c r="AL22" s="288" t="e">
        <f>EF_01!#REF!</f>
        <v>#REF!</v>
      </c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</row>
    <row r="23" spans="1:72" s="289" customFormat="1" ht="9.9499999999999993" customHeight="1">
      <c r="A23" s="282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57"/>
      <c r="O23" s="457"/>
      <c r="P23" s="457"/>
      <c r="Q23" s="458"/>
      <c r="R23" s="292"/>
      <c r="S23" s="292"/>
      <c r="T23" s="292"/>
      <c r="U23" s="292"/>
      <c r="V23" s="292"/>
      <c r="W23" s="292"/>
      <c r="X23" s="285"/>
      <c r="Y23" s="287"/>
      <c r="Z23" s="287"/>
      <c r="AA23" s="155">
        <f t="shared" si="0"/>
        <v>0</v>
      </c>
      <c r="AB23" s="156">
        <f t="shared" si="1"/>
        <v>0</v>
      </c>
      <c r="AC23" s="156">
        <f t="shared" si="2"/>
        <v>0</v>
      </c>
      <c r="AD23" s="156">
        <f t="shared" si="3"/>
        <v>0</v>
      </c>
      <c r="AE23" s="156">
        <f t="shared" si="4"/>
        <v>0</v>
      </c>
      <c r="AF23" s="156">
        <f t="shared" si="5"/>
        <v>0</v>
      </c>
      <c r="AG23" s="156">
        <f t="shared" si="6"/>
        <v>0</v>
      </c>
      <c r="AH23" s="155" t="e">
        <f>EF_01!#REF!</f>
        <v>#REF!</v>
      </c>
      <c r="AI23" s="155" t="e">
        <f>EF_01!#REF!</f>
        <v>#REF!</v>
      </c>
      <c r="AJ23" s="288">
        <v>5</v>
      </c>
      <c r="AK23" s="155" t="e">
        <f>EF_01!#REF!</f>
        <v>#REF!</v>
      </c>
      <c r="AL23" s="288" t="e">
        <f>EF_01!#REF!</f>
        <v>#REF!</v>
      </c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</row>
    <row r="24" spans="1:72" s="289" customFormat="1" ht="9.9499999999999993" customHeight="1">
      <c r="A24" s="282"/>
      <c r="B24" s="457"/>
      <c r="C24" s="457"/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  <c r="O24" s="457"/>
      <c r="P24" s="457"/>
      <c r="Q24" s="458"/>
      <c r="R24" s="292"/>
      <c r="S24" s="292"/>
      <c r="T24" s="292"/>
      <c r="U24" s="292"/>
      <c r="V24" s="292"/>
      <c r="W24" s="292"/>
      <c r="X24" s="285"/>
      <c r="Y24" s="287"/>
      <c r="Z24" s="287"/>
      <c r="AA24" s="155">
        <f t="shared" si="0"/>
        <v>0</v>
      </c>
      <c r="AB24" s="156">
        <f t="shared" si="1"/>
        <v>0</v>
      </c>
      <c r="AC24" s="156">
        <f t="shared" si="2"/>
        <v>0</v>
      </c>
      <c r="AD24" s="156">
        <f t="shared" si="3"/>
        <v>0</v>
      </c>
      <c r="AE24" s="156">
        <f t="shared" si="4"/>
        <v>0</v>
      </c>
      <c r="AF24" s="156">
        <f t="shared" si="5"/>
        <v>0</v>
      </c>
      <c r="AG24" s="156">
        <f t="shared" si="6"/>
        <v>0</v>
      </c>
      <c r="AH24" s="155" t="e">
        <f>EF_01!#REF!</f>
        <v>#REF!</v>
      </c>
      <c r="AI24" s="155" t="e">
        <f>EF_01!#REF!</f>
        <v>#REF!</v>
      </c>
      <c r="AJ24" s="288">
        <v>6</v>
      </c>
      <c r="AK24" s="155" t="e">
        <f>EF_01!#REF!</f>
        <v>#REF!</v>
      </c>
      <c r="AL24" s="288" t="e">
        <f>EF_01!#REF!</f>
        <v>#REF!</v>
      </c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</row>
    <row r="25" spans="1:72" s="289" customFormat="1" ht="9.9499999999999993" customHeight="1">
      <c r="A25" s="282"/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457"/>
      <c r="P25" s="457"/>
      <c r="Q25" s="458"/>
      <c r="R25" s="292"/>
      <c r="S25" s="292"/>
      <c r="T25" s="292"/>
      <c r="U25" s="292"/>
      <c r="V25" s="292"/>
      <c r="W25" s="292"/>
      <c r="X25" s="285"/>
      <c r="Y25" s="287"/>
      <c r="Z25" s="287"/>
      <c r="AA25" s="155">
        <f t="shared" si="0"/>
        <v>0</v>
      </c>
      <c r="AB25" s="156">
        <f t="shared" si="1"/>
        <v>0</v>
      </c>
      <c r="AC25" s="156">
        <f t="shared" si="2"/>
        <v>0</v>
      </c>
      <c r="AD25" s="156">
        <f t="shared" si="3"/>
        <v>0</v>
      </c>
      <c r="AE25" s="156">
        <f t="shared" si="4"/>
        <v>0</v>
      </c>
      <c r="AF25" s="156">
        <f t="shared" si="5"/>
        <v>0</v>
      </c>
      <c r="AG25" s="156">
        <f t="shared" si="6"/>
        <v>0</v>
      </c>
      <c r="AH25" s="155" t="e">
        <f>EF_01!#REF!</f>
        <v>#REF!</v>
      </c>
      <c r="AI25" s="155" t="e">
        <f>EF_01!#REF!</f>
        <v>#REF!</v>
      </c>
      <c r="AJ25" s="288">
        <v>7</v>
      </c>
      <c r="AK25" s="155" t="e">
        <f>EF_01!#REF!</f>
        <v>#REF!</v>
      </c>
      <c r="AL25" s="288" t="e">
        <f>EF_01!#REF!</f>
        <v>#REF!</v>
      </c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</row>
    <row r="26" spans="1:72" s="289" customFormat="1" ht="9.9499999999999993" customHeight="1">
      <c r="A26" s="282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8"/>
      <c r="R26" s="292"/>
      <c r="S26" s="292"/>
      <c r="T26" s="292"/>
      <c r="U26" s="292"/>
      <c r="V26" s="292"/>
      <c r="W26" s="292"/>
      <c r="X26" s="285"/>
      <c r="Y26" s="287"/>
      <c r="Z26" s="287"/>
      <c r="AA26" s="155">
        <f t="shared" si="0"/>
        <v>0</v>
      </c>
      <c r="AB26" s="156">
        <f t="shared" si="1"/>
        <v>0</v>
      </c>
      <c r="AC26" s="156">
        <f t="shared" si="2"/>
        <v>0</v>
      </c>
      <c r="AD26" s="156">
        <f t="shared" si="3"/>
        <v>0</v>
      </c>
      <c r="AE26" s="156">
        <f t="shared" si="4"/>
        <v>0</v>
      </c>
      <c r="AF26" s="156">
        <f t="shared" si="5"/>
        <v>0</v>
      </c>
      <c r="AG26" s="156">
        <f t="shared" si="6"/>
        <v>0</v>
      </c>
      <c r="AH26" s="155" t="e">
        <f>EF_01!#REF!</f>
        <v>#REF!</v>
      </c>
      <c r="AI26" s="155" t="e">
        <f>EF_01!#REF!</f>
        <v>#REF!</v>
      </c>
      <c r="AJ26" s="288">
        <v>8</v>
      </c>
      <c r="AK26" s="155" t="e">
        <f>EF_01!#REF!</f>
        <v>#REF!</v>
      </c>
      <c r="AL26" s="288" t="e">
        <f>EF_01!#REF!</f>
        <v>#REF!</v>
      </c>
      <c r="AM26" s="287"/>
      <c r="AN26" s="287"/>
      <c r="AO26" s="287"/>
      <c r="AP26" s="287"/>
      <c r="AQ26" s="287"/>
      <c r="AR26" s="287"/>
      <c r="AS26" s="287"/>
      <c r="AT26" s="287"/>
      <c r="AU26" s="287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7"/>
      <c r="BI26" s="287"/>
      <c r="BJ26" s="287"/>
      <c r="BK26" s="287"/>
      <c r="BL26" s="287"/>
      <c r="BM26" s="287"/>
      <c r="BN26" s="287"/>
      <c r="BO26" s="287"/>
      <c r="BP26" s="287"/>
      <c r="BQ26" s="287"/>
      <c r="BR26" s="287"/>
      <c r="BS26" s="287"/>
      <c r="BT26" s="287"/>
    </row>
    <row r="27" spans="1:72" s="289" customFormat="1" ht="9.9499999999999993" customHeight="1">
      <c r="A27" s="282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8"/>
      <c r="R27" s="292"/>
      <c r="S27" s="292"/>
      <c r="T27" s="292"/>
      <c r="U27" s="292"/>
      <c r="V27" s="292"/>
      <c r="W27" s="292"/>
      <c r="X27" s="285"/>
      <c r="Y27" s="287"/>
      <c r="Z27" s="287"/>
      <c r="AA27" s="155">
        <f t="shared" si="0"/>
        <v>0</v>
      </c>
      <c r="AB27" s="156">
        <f t="shared" si="1"/>
        <v>0</v>
      </c>
      <c r="AC27" s="156">
        <f t="shared" si="2"/>
        <v>0</v>
      </c>
      <c r="AD27" s="156">
        <f t="shared" si="3"/>
        <v>0</v>
      </c>
      <c r="AE27" s="156">
        <f t="shared" si="4"/>
        <v>0</v>
      </c>
      <c r="AF27" s="156">
        <f t="shared" si="5"/>
        <v>0</v>
      </c>
      <c r="AG27" s="156">
        <f t="shared" si="6"/>
        <v>0</v>
      </c>
      <c r="AH27" s="155" t="e">
        <f>EF_01!#REF!</f>
        <v>#REF!</v>
      </c>
      <c r="AI27" s="155" t="e">
        <f>EF_01!#REF!</f>
        <v>#REF!</v>
      </c>
      <c r="AJ27" s="288">
        <v>9</v>
      </c>
      <c r="AK27" s="155" t="e">
        <f>EF_01!#REF!</f>
        <v>#REF!</v>
      </c>
      <c r="AL27" s="288" t="e">
        <f>EF_01!#REF!</f>
        <v>#REF!</v>
      </c>
      <c r="AM27" s="287"/>
      <c r="AN27" s="287"/>
      <c r="AO27" s="287"/>
      <c r="AP27" s="287"/>
      <c r="AQ27" s="287"/>
      <c r="AR27" s="287"/>
      <c r="AS27" s="287"/>
      <c r="AT27" s="287"/>
      <c r="AU27" s="287"/>
      <c r="AV27" s="287"/>
      <c r="AW27" s="287"/>
      <c r="AX27" s="287"/>
      <c r="AY27" s="287"/>
      <c r="AZ27" s="287"/>
      <c r="BA27" s="287"/>
      <c r="BB27" s="287"/>
      <c r="BC27" s="287"/>
      <c r="BD27" s="287"/>
      <c r="BE27" s="287"/>
      <c r="BF27" s="287"/>
      <c r="BG27" s="287"/>
      <c r="BH27" s="287"/>
      <c r="BI27" s="287"/>
      <c r="BJ27" s="287"/>
      <c r="BK27" s="287"/>
      <c r="BL27" s="287"/>
      <c r="BM27" s="287"/>
      <c r="BN27" s="287"/>
      <c r="BO27" s="287"/>
      <c r="BP27" s="287"/>
      <c r="BQ27" s="287"/>
      <c r="BR27" s="287"/>
      <c r="BS27" s="287"/>
      <c r="BT27" s="287"/>
    </row>
    <row r="28" spans="1:72" s="289" customFormat="1" ht="9.9499999999999993" customHeight="1">
      <c r="A28" s="282"/>
      <c r="B28" s="457"/>
      <c r="C28" s="457"/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8"/>
      <c r="R28" s="292"/>
      <c r="S28" s="292"/>
      <c r="T28" s="292"/>
      <c r="U28" s="292"/>
      <c r="V28" s="292"/>
      <c r="W28" s="292"/>
      <c r="X28" s="285"/>
      <c r="Y28" s="287"/>
      <c r="Z28" s="287"/>
      <c r="AA28" s="155">
        <f t="shared" si="0"/>
        <v>0</v>
      </c>
      <c r="AB28" s="156">
        <f t="shared" si="1"/>
        <v>0</v>
      </c>
      <c r="AC28" s="156">
        <f t="shared" si="2"/>
        <v>0</v>
      </c>
      <c r="AD28" s="156">
        <f t="shared" si="3"/>
        <v>0</v>
      </c>
      <c r="AE28" s="156">
        <f t="shared" si="4"/>
        <v>0</v>
      </c>
      <c r="AF28" s="156">
        <f t="shared" si="5"/>
        <v>0</v>
      </c>
      <c r="AG28" s="156">
        <f t="shared" si="6"/>
        <v>0</v>
      </c>
      <c r="AH28" s="155" t="e">
        <f>EF_01!#REF!</f>
        <v>#REF!</v>
      </c>
      <c r="AI28" s="155" t="e">
        <f>EF_01!#REF!</f>
        <v>#REF!</v>
      </c>
      <c r="AJ28" s="288">
        <v>10</v>
      </c>
      <c r="AK28" s="155" t="e">
        <f>EF_01!#REF!</f>
        <v>#REF!</v>
      </c>
      <c r="AL28" s="288" t="e">
        <f>EF_01!#REF!</f>
        <v>#REF!</v>
      </c>
      <c r="AM28" s="287"/>
      <c r="AN28" s="287"/>
      <c r="AO28" s="287"/>
      <c r="AP28" s="287"/>
      <c r="AQ28" s="287"/>
      <c r="AR28" s="287"/>
      <c r="AS28" s="287"/>
      <c r="AT28" s="287"/>
      <c r="AU28" s="287"/>
      <c r="AV28" s="287"/>
      <c r="AW28" s="287"/>
      <c r="AX28" s="287"/>
      <c r="AY28" s="287"/>
      <c r="AZ28" s="287"/>
      <c r="BA28" s="287"/>
      <c r="BB28" s="287"/>
      <c r="BC28" s="287"/>
      <c r="BD28" s="287"/>
      <c r="BE28" s="287"/>
      <c r="BF28" s="287"/>
      <c r="BG28" s="287"/>
      <c r="BH28" s="287"/>
      <c r="BI28" s="287"/>
      <c r="BJ28" s="287"/>
      <c r="BK28" s="287"/>
      <c r="BL28" s="287"/>
      <c r="BM28" s="287"/>
      <c r="BN28" s="287"/>
      <c r="BO28" s="287"/>
      <c r="BP28" s="287"/>
      <c r="BQ28" s="287"/>
      <c r="BR28" s="287"/>
      <c r="BS28" s="287"/>
      <c r="BT28" s="287"/>
    </row>
    <row r="29" spans="1:72" s="289" customFormat="1" ht="9.9499999999999993" customHeight="1">
      <c r="A29" s="282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8"/>
      <c r="R29" s="292"/>
      <c r="S29" s="292"/>
      <c r="T29" s="292"/>
      <c r="U29" s="292"/>
      <c r="V29" s="292"/>
      <c r="W29" s="292"/>
      <c r="X29" s="285"/>
      <c r="Y29" s="287"/>
      <c r="Z29" s="287"/>
      <c r="AA29" s="155">
        <f t="shared" si="0"/>
        <v>0</v>
      </c>
      <c r="AB29" s="156">
        <f t="shared" si="1"/>
        <v>0</v>
      </c>
      <c r="AC29" s="156">
        <f t="shared" si="2"/>
        <v>0</v>
      </c>
      <c r="AD29" s="156">
        <f t="shared" si="3"/>
        <v>0</v>
      </c>
      <c r="AE29" s="156">
        <f t="shared" si="4"/>
        <v>0</v>
      </c>
      <c r="AF29" s="156">
        <f t="shared" si="5"/>
        <v>0</v>
      </c>
      <c r="AG29" s="156">
        <f t="shared" si="6"/>
        <v>0</v>
      </c>
      <c r="AH29" s="155" t="e">
        <f>EF_01!#REF!</f>
        <v>#REF!</v>
      </c>
      <c r="AI29" s="155" t="e">
        <f>EF_01!#REF!</f>
        <v>#REF!</v>
      </c>
      <c r="AJ29" s="288">
        <v>11</v>
      </c>
      <c r="AK29" s="155" t="e">
        <f>EF_01!#REF!</f>
        <v>#REF!</v>
      </c>
      <c r="AL29" s="288" t="e">
        <f>EF_01!#REF!</f>
        <v>#REF!</v>
      </c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</row>
    <row r="30" spans="1:72" s="289" customFormat="1" ht="9.9499999999999993" customHeight="1">
      <c r="A30" s="282"/>
      <c r="B30" s="457"/>
      <c r="C30" s="457"/>
      <c r="D30" s="457"/>
      <c r="E30" s="457"/>
      <c r="F30" s="457"/>
      <c r="G30" s="457"/>
      <c r="H30" s="457"/>
      <c r="I30" s="457"/>
      <c r="J30" s="457"/>
      <c r="K30" s="457"/>
      <c r="L30" s="457"/>
      <c r="M30" s="457"/>
      <c r="N30" s="457"/>
      <c r="O30" s="457"/>
      <c r="P30" s="457"/>
      <c r="Q30" s="458"/>
      <c r="R30" s="292"/>
      <c r="S30" s="292"/>
      <c r="T30" s="292"/>
      <c r="U30" s="292"/>
      <c r="V30" s="292"/>
      <c r="W30" s="292"/>
      <c r="X30" s="285"/>
      <c r="Y30" s="287"/>
      <c r="Z30" s="287"/>
      <c r="AA30" s="155">
        <f t="shared" si="0"/>
        <v>0</v>
      </c>
      <c r="AB30" s="156">
        <f t="shared" si="1"/>
        <v>0</v>
      </c>
      <c r="AC30" s="156">
        <f t="shared" si="2"/>
        <v>0</v>
      </c>
      <c r="AD30" s="156">
        <f t="shared" si="3"/>
        <v>0</v>
      </c>
      <c r="AE30" s="156">
        <f t="shared" si="4"/>
        <v>0</v>
      </c>
      <c r="AF30" s="156">
        <f t="shared" si="5"/>
        <v>0</v>
      </c>
      <c r="AG30" s="156">
        <f t="shared" si="6"/>
        <v>0</v>
      </c>
      <c r="AH30" s="155" t="e">
        <f>EF_01!#REF!</f>
        <v>#REF!</v>
      </c>
      <c r="AI30" s="155" t="e">
        <f>EF_01!#REF!</f>
        <v>#REF!</v>
      </c>
      <c r="AJ30" s="288">
        <v>12</v>
      </c>
      <c r="AK30" s="155" t="e">
        <f>EF_01!#REF!</f>
        <v>#REF!</v>
      </c>
      <c r="AL30" s="288" t="e">
        <f>EF_01!#REF!</f>
        <v>#REF!</v>
      </c>
      <c r="AM30" s="287"/>
      <c r="AN30" s="287"/>
      <c r="AO30" s="287"/>
      <c r="AP30" s="287"/>
      <c r="AQ30" s="287"/>
      <c r="AR30" s="287"/>
      <c r="AS30" s="287"/>
      <c r="AT30" s="287"/>
      <c r="AU30" s="287"/>
      <c r="AV30" s="287"/>
      <c r="AW30" s="287"/>
      <c r="AX30" s="287"/>
      <c r="AY30" s="287"/>
      <c r="AZ30" s="287"/>
      <c r="BA30" s="287"/>
      <c r="BB30" s="287"/>
      <c r="BC30" s="287"/>
      <c r="BD30" s="287"/>
      <c r="BE30" s="287"/>
      <c r="BF30" s="287"/>
      <c r="BG30" s="287"/>
      <c r="BH30" s="287"/>
      <c r="BI30" s="287"/>
      <c r="BJ30" s="287"/>
      <c r="BK30" s="287"/>
      <c r="BL30" s="287"/>
      <c r="BM30" s="287"/>
      <c r="BN30" s="287"/>
      <c r="BO30" s="287"/>
      <c r="BP30" s="287"/>
      <c r="BQ30" s="287"/>
      <c r="BR30" s="287"/>
      <c r="BS30" s="287"/>
      <c r="BT30" s="287"/>
    </row>
    <row r="31" spans="1:72" s="289" customFormat="1" ht="9.9499999999999993" customHeight="1">
      <c r="A31" s="282"/>
      <c r="B31" s="457"/>
      <c r="C31" s="457"/>
      <c r="D31" s="457"/>
      <c r="E31" s="457"/>
      <c r="F31" s="457"/>
      <c r="G31" s="457"/>
      <c r="H31" s="457"/>
      <c r="I31" s="457"/>
      <c r="J31" s="457"/>
      <c r="K31" s="457"/>
      <c r="L31" s="457"/>
      <c r="M31" s="457"/>
      <c r="N31" s="457"/>
      <c r="O31" s="457"/>
      <c r="P31" s="457"/>
      <c r="Q31" s="458"/>
      <c r="R31" s="292"/>
      <c r="S31" s="292"/>
      <c r="T31" s="292"/>
      <c r="U31" s="292"/>
      <c r="V31" s="292"/>
      <c r="W31" s="292"/>
      <c r="X31" s="285"/>
      <c r="Y31" s="287"/>
      <c r="Z31" s="287"/>
      <c r="AA31" s="155">
        <f t="shared" si="0"/>
        <v>0</v>
      </c>
      <c r="AB31" s="156">
        <f t="shared" si="1"/>
        <v>0</v>
      </c>
      <c r="AC31" s="156">
        <f t="shared" si="2"/>
        <v>0</v>
      </c>
      <c r="AD31" s="156">
        <f t="shared" si="3"/>
        <v>0</v>
      </c>
      <c r="AE31" s="156">
        <f t="shared" si="4"/>
        <v>0</v>
      </c>
      <c r="AF31" s="156">
        <f t="shared" si="5"/>
        <v>0</v>
      </c>
      <c r="AG31" s="156">
        <f t="shared" si="6"/>
        <v>0</v>
      </c>
      <c r="AH31" s="155" t="e">
        <f>EF_01!#REF!</f>
        <v>#REF!</v>
      </c>
      <c r="AI31" s="155" t="e">
        <f>EF_01!#REF!</f>
        <v>#REF!</v>
      </c>
      <c r="AJ31" s="288">
        <v>13</v>
      </c>
      <c r="AK31" s="155" t="e">
        <f>EF_01!#REF!</f>
        <v>#REF!</v>
      </c>
      <c r="AL31" s="288" t="e">
        <f>EF_01!#REF!</f>
        <v>#REF!</v>
      </c>
      <c r="AM31" s="287"/>
      <c r="AN31" s="287"/>
      <c r="AO31" s="287"/>
      <c r="AP31" s="287"/>
      <c r="AQ31" s="287"/>
      <c r="AR31" s="287"/>
      <c r="AS31" s="287"/>
      <c r="AT31" s="287"/>
      <c r="AU31" s="287"/>
      <c r="AV31" s="287"/>
      <c r="AW31" s="287"/>
      <c r="AX31" s="287"/>
      <c r="AY31" s="287"/>
      <c r="AZ31" s="287"/>
      <c r="BA31" s="287"/>
      <c r="BB31" s="287"/>
      <c r="BC31" s="287"/>
      <c r="BD31" s="287"/>
      <c r="BE31" s="287"/>
      <c r="BF31" s="287"/>
      <c r="BG31" s="287"/>
      <c r="BH31" s="287"/>
      <c r="BI31" s="287"/>
      <c r="BJ31" s="287"/>
      <c r="BK31" s="287"/>
      <c r="BL31" s="287"/>
      <c r="BM31" s="287"/>
      <c r="BN31" s="287"/>
      <c r="BO31" s="287"/>
      <c r="BP31" s="287"/>
      <c r="BQ31" s="287"/>
      <c r="BR31" s="287"/>
      <c r="BS31" s="287"/>
      <c r="BT31" s="287"/>
    </row>
    <row r="32" spans="1:72" s="289" customFormat="1" ht="9.9499999999999993" customHeight="1">
      <c r="A32" s="282"/>
      <c r="B32" s="457"/>
      <c r="C32" s="457"/>
      <c r="D32" s="457"/>
      <c r="E32" s="457"/>
      <c r="F32" s="457"/>
      <c r="G32" s="457"/>
      <c r="H32" s="457"/>
      <c r="I32" s="457"/>
      <c r="J32" s="457"/>
      <c r="K32" s="457"/>
      <c r="L32" s="457"/>
      <c r="M32" s="457"/>
      <c r="N32" s="457"/>
      <c r="O32" s="457"/>
      <c r="P32" s="457"/>
      <c r="Q32" s="458"/>
      <c r="R32" s="292"/>
      <c r="S32" s="292"/>
      <c r="T32" s="292"/>
      <c r="U32" s="292"/>
      <c r="V32" s="292"/>
      <c r="W32" s="292"/>
      <c r="X32" s="285"/>
      <c r="Y32" s="287"/>
      <c r="Z32" s="287"/>
      <c r="AA32" s="155">
        <f t="shared" si="0"/>
        <v>0</v>
      </c>
      <c r="AB32" s="156">
        <f t="shared" si="1"/>
        <v>0</v>
      </c>
      <c r="AC32" s="156">
        <f t="shared" si="2"/>
        <v>0</v>
      </c>
      <c r="AD32" s="156">
        <f t="shared" si="3"/>
        <v>0</v>
      </c>
      <c r="AE32" s="156">
        <f t="shared" si="4"/>
        <v>0</v>
      </c>
      <c r="AF32" s="156">
        <f t="shared" si="5"/>
        <v>0</v>
      </c>
      <c r="AG32" s="156">
        <f t="shared" si="6"/>
        <v>0</v>
      </c>
      <c r="AH32" s="155" t="e">
        <f>EF_01!#REF!</f>
        <v>#REF!</v>
      </c>
      <c r="AI32" s="155" t="e">
        <f>EF_01!#REF!</f>
        <v>#REF!</v>
      </c>
      <c r="AJ32" s="288">
        <v>14</v>
      </c>
      <c r="AK32" s="155" t="e">
        <f>EF_01!#REF!</f>
        <v>#REF!</v>
      </c>
      <c r="AL32" s="288" t="e">
        <f>EF_01!#REF!</f>
        <v>#REF!</v>
      </c>
      <c r="AM32" s="287"/>
      <c r="AN32" s="287"/>
      <c r="AO32" s="287"/>
      <c r="AP32" s="287"/>
      <c r="AQ32" s="287"/>
      <c r="AR32" s="287"/>
      <c r="AS32" s="287"/>
      <c r="AT32" s="287"/>
      <c r="AU32" s="287"/>
      <c r="AV32" s="287"/>
      <c r="AW32" s="287"/>
      <c r="AX32" s="287"/>
      <c r="AY32" s="287"/>
      <c r="AZ32" s="287"/>
      <c r="BA32" s="287"/>
      <c r="BB32" s="287"/>
      <c r="BC32" s="287"/>
      <c r="BD32" s="287"/>
      <c r="BE32" s="287"/>
      <c r="BF32" s="287"/>
      <c r="BG32" s="287"/>
      <c r="BH32" s="287"/>
      <c r="BI32" s="287"/>
      <c r="BJ32" s="287"/>
      <c r="BK32" s="287"/>
      <c r="BL32" s="287"/>
      <c r="BM32" s="287"/>
      <c r="BN32" s="287"/>
      <c r="BO32" s="287"/>
      <c r="BP32" s="287"/>
      <c r="BQ32" s="287"/>
      <c r="BR32" s="287"/>
      <c r="BS32" s="287"/>
      <c r="BT32" s="287"/>
    </row>
    <row r="33" spans="1:72" s="289" customFormat="1" ht="9.9499999999999993" customHeight="1">
      <c r="A33" s="282"/>
      <c r="B33" s="457"/>
      <c r="C33" s="456" t="s">
        <v>38</v>
      </c>
      <c r="D33" s="457"/>
      <c r="E33" s="457"/>
      <c r="F33" s="457"/>
      <c r="G33" s="457"/>
      <c r="H33" s="457"/>
      <c r="I33" s="457"/>
      <c r="J33" s="457"/>
      <c r="K33" s="457"/>
      <c r="L33" s="457"/>
      <c r="M33" s="457"/>
      <c r="N33" s="457"/>
      <c r="O33" s="457"/>
      <c r="P33" s="457"/>
      <c r="Q33" s="458"/>
      <c r="R33" s="292"/>
      <c r="S33" s="292">
        <v>406.6</v>
      </c>
      <c r="T33" s="459">
        <f>SUM(R33+S33)</f>
        <v>406.6</v>
      </c>
      <c r="U33" s="292">
        <v>406.6</v>
      </c>
      <c r="V33" s="292">
        <v>406.6</v>
      </c>
      <c r="W33" s="459">
        <f>SUM(V33-R33)</f>
        <v>406.6</v>
      </c>
      <c r="X33" s="285"/>
      <c r="Y33" s="287"/>
      <c r="Z33" s="287"/>
      <c r="AA33" s="155" t="str">
        <f t="shared" si="0"/>
        <v>TRANSFERENCIAS, ASIGNACIONES, SUBSIDIOS Y OTRAS AYUDAS</v>
      </c>
      <c r="AB33" s="156">
        <f t="shared" si="1"/>
        <v>0</v>
      </c>
      <c r="AC33" s="156">
        <f t="shared" si="2"/>
        <v>406.6</v>
      </c>
      <c r="AD33" s="156">
        <f t="shared" si="3"/>
        <v>406.6</v>
      </c>
      <c r="AE33" s="156">
        <f t="shared" si="4"/>
        <v>406.6</v>
      </c>
      <c r="AF33" s="156">
        <f t="shared" si="5"/>
        <v>406.6</v>
      </c>
      <c r="AG33" s="156">
        <f t="shared" si="6"/>
        <v>406.6</v>
      </c>
      <c r="AH33" s="155" t="e">
        <f>EF_01!#REF!</f>
        <v>#REF!</v>
      </c>
      <c r="AI33" s="155" t="e">
        <f>EF_01!#REF!</f>
        <v>#REF!</v>
      </c>
      <c r="AJ33" s="288">
        <v>15</v>
      </c>
      <c r="AK33" s="155" t="e">
        <f>EF_01!#REF!</f>
        <v>#REF!</v>
      </c>
      <c r="AL33" s="288" t="e">
        <f>EF_01!#REF!</f>
        <v>#REF!</v>
      </c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M33" s="287"/>
      <c r="BN33" s="287"/>
      <c r="BO33" s="287"/>
      <c r="BP33" s="287"/>
      <c r="BQ33" s="287"/>
      <c r="BR33" s="287"/>
      <c r="BS33" s="287"/>
      <c r="BT33" s="287"/>
    </row>
    <row r="34" spans="1:72" s="289" customFormat="1" ht="9.9499999999999993" customHeight="1">
      <c r="A34" s="282"/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8"/>
      <c r="R34" s="292"/>
      <c r="S34" s="292"/>
      <c r="T34" s="292"/>
      <c r="U34" s="292"/>
      <c r="V34" s="292"/>
      <c r="W34" s="292"/>
      <c r="X34" s="285"/>
      <c r="Y34" s="287"/>
      <c r="Z34" s="287"/>
      <c r="AA34" s="155">
        <f t="shared" si="0"/>
        <v>0</v>
      </c>
      <c r="AB34" s="156">
        <f t="shared" si="1"/>
        <v>0</v>
      </c>
      <c r="AC34" s="156">
        <f t="shared" si="2"/>
        <v>0</v>
      </c>
      <c r="AD34" s="156">
        <f t="shared" si="3"/>
        <v>0</v>
      </c>
      <c r="AE34" s="156">
        <f t="shared" si="4"/>
        <v>0</v>
      </c>
      <c r="AF34" s="156">
        <f t="shared" si="5"/>
        <v>0</v>
      </c>
      <c r="AG34" s="156">
        <f t="shared" si="6"/>
        <v>0</v>
      </c>
      <c r="AH34" s="155" t="e">
        <f>EF_01!#REF!</f>
        <v>#REF!</v>
      </c>
      <c r="AI34" s="155" t="e">
        <f>EF_01!#REF!</f>
        <v>#REF!</v>
      </c>
      <c r="AJ34" s="288">
        <v>16</v>
      </c>
      <c r="AK34" s="155" t="e">
        <f>EF_01!#REF!</f>
        <v>#REF!</v>
      </c>
      <c r="AL34" s="288" t="e">
        <f>EF_01!#REF!</f>
        <v>#REF!</v>
      </c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</row>
    <row r="35" spans="1:72" s="289" customFormat="1" ht="9.9499999999999993" customHeight="1">
      <c r="A35" s="282"/>
      <c r="B35" s="457"/>
      <c r="C35" s="457"/>
      <c r="D35" s="457"/>
      <c r="E35" s="457"/>
      <c r="F35" s="457"/>
      <c r="G35" s="457"/>
      <c r="H35" s="457"/>
      <c r="I35" s="457"/>
      <c r="J35" s="457"/>
      <c r="K35" s="457"/>
      <c r="L35" s="457"/>
      <c r="M35" s="457"/>
      <c r="N35" s="457"/>
      <c r="O35" s="457"/>
      <c r="P35" s="457"/>
      <c r="Q35" s="458"/>
      <c r="R35" s="292"/>
      <c r="S35" s="292"/>
      <c r="T35" s="292"/>
      <c r="U35" s="292"/>
      <c r="V35" s="292"/>
      <c r="W35" s="292"/>
      <c r="X35" s="285"/>
      <c r="Y35" s="287"/>
      <c r="Z35" s="287"/>
      <c r="AA35" s="155">
        <f t="shared" si="0"/>
        <v>0</v>
      </c>
      <c r="AB35" s="156">
        <f t="shared" si="1"/>
        <v>0</v>
      </c>
      <c r="AC35" s="156">
        <f t="shared" si="2"/>
        <v>0</v>
      </c>
      <c r="AD35" s="156">
        <f t="shared" si="3"/>
        <v>0</v>
      </c>
      <c r="AE35" s="156">
        <f t="shared" si="4"/>
        <v>0</v>
      </c>
      <c r="AF35" s="156">
        <f t="shared" si="5"/>
        <v>0</v>
      </c>
      <c r="AG35" s="156">
        <f t="shared" si="6"/>
        <v>0</v>
      </c>
      <c r="AH35" s="155" t="e">
        <f>EF_01!#REF!</f>
        <v>#REF!</v>
      </c>
      <c r="AI35" s="155" t="e">
        <f>EF_01!#REF!</f>
        <v>#REF!</v>
      </c>
      <c r="AJ35" s="288">
        <v>17</v>
      </c>
      <c r="AK35" s="155" t="e">
        <f>EF_01!#REF!</f>
        <v>#REF!</v>
      </c>
      <c r="AL35" s="288" t="e">
        <f>EF_01!#REF!</f>
        <v>#REF!</v>
      </c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  <c r="BB35" s="287"/>
      <c r="BC35" s="287"/>
      <c r="BD35" s="287"/>
      <c r="BE35" s="287"/>
      <c r="BF35" s="287"/>
      <c r="BG35" s="287"/>
      <c r="BH35" s="287"/>
      <c r="BI35" s="287"/>
      <c r="BJ35" s="287"/>
      <c r="BK35" s="287"/>
      <c r="BL35" s="287"/>
      <c r="BM35" s="287"/>
      <c r="BN35" s="287"/>
      <c r="BO35" s="287"/>
      <c r="BP35" s="287"/>
      <c r="BQ35" s="287"/>
      <c r="BR35" s="287"/>
      <c r="BS35" s="287"/>
      <c r="BT35" s="287"/>
    </row>
    <row r="36" spans="1:72" s="289" customFormat="1" ht="9.9499999999999993" customHeight="1">
      <c r="A36" s="282"/>
      <c r="B36" s="457"/>
      <c r="C36" s="457"/>
      <c r="D36" s="457"/>
      <c r="E36" s="457"/>
      <c r="F36" s="457"/>
      <c r="G36" s="457"/>
      <c r="H36" s="457"/>
      <c r="I36" s="457"/>
      <c r="J36" s="457"/>
      <c r="K36" s="457"/>
      <c r="L36" s="457"/>
      <c r="M36" s="457"/>
      <c r="N36" s="457"/>
      <c r="O36" s="457"/>
      <c r="P36" s="457"/>
      <c r="Q36" s="458"/>
      <c r="R36" s="292"/>
      <c r="S36" s="292"/>
      <c r="T36" s="292"/>
      <c r="U36" s="292"/>
      <c r="V36" s="292"/>
      <c r="W36" s="292"/>
      <c r="X36" s="285"/>
      <c r="Y36" s="287"/>
      <c r="Z36" s="287"/>
      <c r="AA36" s="155">
        <f t="shared" si="0"/>
        <v>0</v>
      </c>
      <c r="AB36" s="156">
        <f t="shared" si="1"/>
        <v>0</v>
      </c>
      <c r="AC36" s="156">
        <f t="shared" si="2"/>
        <v>0</v>
      </c>
      <c r="AD36" s="156">
        <f t="shared" si="3"/>
        <v>0</v>
      </c>
      <c r="AE36" s="156">
        <f t="shared" si="4"/>
        <v>0</v>
      </c>
      <c r="AF36" s="156">
        <f t="shared" si="5"/>
        <v>0</v>
      </c>
      <c r="AG36" s="156">
        <f t="shared" si="6"/>
        <v>0</v>
      </c>
      <c r="AH36" s="155" t="e">
        <f>EF_01!#REF!</f>
        <v>#REF!</v>
      </c>
      <c r="AI36" s="155" t="e">
        <f>EF_01!#REF!</f>
        <v>#REF!</v>
      </c>
      <c r="AJ36" s="288">
        <v>18</v>
      </c>
      <c r="AK36" s="155" t="e">
        <f>EF_01!#REF!</f>
        <v>#REF!</v>
      </c>
      <c r="AL36" s="288" t="e">
        <f>EF_01!#REF!</f>
        <v>#REF!</v>
      </c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  <c r="BB36" s="287"/>
      <c r="BC36" s="287"/>
      <c r="BD36" s="287"/>
      <c r="BE36" s="287"/>
      <c r="BF36" s="287"/>
      <c r="BG36" s="287"/>
      <c r="BH36" s="287"/>
      <c r="BI36" s="287"/>
      <c r="BJ36" s="287"/>
      <c r="BK36" s="287"/>
      <c r="BL36" s="287"/>
      <c r="BM36" s="287"/>
      <c r="BN36" s="287"/>
      <c r="BO36" s="287"/>
      <c r="BP36" s="287"/>
      <c r="BQ36" s="287"/>
      <c r="BR36" s="287"/>
      <c r="BS36" s="287"/>
      <c r="BT36" s="287"/>
    </row>
    <row r="37" spans="1:72" s="289" customFormat="1" ht="9.9499999999999993" customHeight="1">
      <c r="A37" s="282"/>
      <c r="B37" s="457"/>
      <c r="C37" s="457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  <c r="O37" s="457"/>
      <c r="P37" s="457"/>
      <c r="Q37" s="458"/>
      <c r="R37" s="292"/>
      <c r="S37" s="292"/>
      <c r="T37" s="292"/>
      <c r="U37" s="292"/>
      <c r="V37" s="292"/>
      <c r="W37" s="292"/>
      <c r="X37" s="285"/>
      <c r="Y37" s="287"/>
      <c r="Z37" s="287"/>
      <c r="AA37" s="155">
        <f t="shared" si="0"/>
        <v>0</v>
      </c>
      <c r="AB37" s="156">
        <f t="shared" si="1"/>
        <v>0</v>
      </c>
      <c r="AC37" s="156">
        <f t="shared" si="2"/>
        <v>0</v>
      </c>
      <c r="AD37" s="156">
        <f t="shared" si="3"/>
        <v>0</v>
      </c>
      <c r="AE37" s="156">
        <f t="shared" si="4"/>
        <v>0</v>
      </c>
      <c r="AF37" s="156">
        <f t="shared" si="5"/>
        <v>0</v>
      </c>
      <c r="AG37" s="156">
        <f t="shared" si="6"/>
        <v>0</v>
      </c>
      <c r="AH37" s="155" t="e">
        <f>EF_01!#REF!</f>
        <v>#REF!</v>
      </c>
      <c r="AI37" s="155" t="e">
        <f>EF_01!#REF!</f>
        <v>#REF!</v>
      </c>
      <c r="AJ37" s="288">
        <v>19</v>
      </c>
      <c r="AK37" s="155" t="e">
        <f>EF_01!#REF!</f>
        <v>#REF!</v>
      </c>
      <c r="AL37" s="288" t="e">
        <f>EF_01!#REF!</f>
        <v>#REF!</v>
      </c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  <c r="BB37" s="287"/>
      <c r="BC37" s="287"/>
      <c r="BD37" s="287"/>
      <c r="BE37" s="287"/>
      <c r="BF37" s="287"/>
      <c r="BG37" s="287"/>
      <c r="BH37" s="287"/>
      <c r="BI37" s="287"/>
      <c r="BJ37" s="287"/>
      <c r="BK37" s="287"/>
      <c r="BL37" s="287"/>
      <c r="BM37" s="287"/>
      <c r="BN37" s="287"/>
      <c r="BO37" s="287"/>
      <c r="BP37" s="287"/>
      <c r="BQ37" s="287"/>
      <c r="BR37" s="287"/>
      <c r="BS37" s="287"/>
      <c r="BT37" s="287"/>
    </row>
    <row r="38" spans="1:72" s="289" customFormat="1" ht="9.9499999999999993" customHeight="1">
      <c r="A38" s="282"/>
      <c r="B38" s="457"/>
      <c r="C38" s="457"/>
      <c r="D38" s="457"/>
      <c r="E38" s="457"/>
      <c r="F38" s="457"/>
      <c r="G38" s="457"/>
      <c r="H38" s="457"/>
      <c r="I38" s="457"/>
      <c r="J38" s="457"/>
      <c r="K38" s="457"/>
      <c r="L38" s="457"/>
      <c r="M38" s="457"/>
      <c r="N38" s="457"/>
      <c r="O38" s="457"/>
      <c r="P38" s="457"/>
      <c r="Q38" s="458"/>
      <c r="R38" s="292"/>
      <c r="S38" s="292"/>
      <c r="T38" s="292"/>
      <c r="U38" s="292"/>
      <c r="V38" s="292"/>
      <c r="W38" s="292"/>
      <c r="X38" s="285"/>
      <c r="Y38" s="287"/>
      <c r="Z38" s="287"/>
      <c r="AA38" s="155">
        <f t="shared" si="0"/>
        <v>0</v>
      </c>
      <c r="AB38" s="156">
        <f t="shared" si="1"/>
        <v>0</v>
      </c>
      <c r="AC38" s="156">
        <f t="shared" si="2"/>
        <v>0</v>
      </c>
      <c r="AD38" s="156">
        <f t="shared" si="3"/>
        <v>0</v>
      </c>
      <c r="AE38" s="156">
        <f t="shared" si="4"/>
        <v>0</v>
      </c>
      <c r="AF38" s="156">
        <f t="shared" si="5"/>
        <v>0</v>
      </c>
      <c r="AG38" s="156">
        <f t="shared" si="6"/>
        <v>0</v>
      </c>
      <c r="AH38" s="155" t="e">
        <f>EF_01!#REF!</f>
        <v>#REF!</v>
      </c>
      <c r="AI38" s="155" t="e">
        <f>EF_01!#REF!</f>
        <v>#REF!</v>
      </c>
      <c r="AJ38" s="288">
        <v>20</v>
      </c>
      <c r="AK38" s="155" t="e">
        <f>EF_01!#REF!</f>
        <v>#REF!</v>
      </c>
      <c r="AL38" s="288" t="e">
        <f>EF_01!#REF!</f>
        <v>#REF!</v>
      </c>
      <c r="AM38" s="287"/>
      <c r="AN38" s="287"/>
      <c r="AO38" s="287"/>
      <c r="AP38" s="287"/>
      <c r="AQ38" s="287"/>
      <c r="AR38" s="287"/>
      <c r="AS38" s="287"/>
      <c r="AT38" s="287"/>
      <c r="AU38" s="287"/>
      <c r="AV38" s="287"/>
      <c r="AW38" s="287"/>
      <c r="AX38" s="287"/>
      <c r="AY38" s="287"/>
      <c r="AZ38" s="287"/>
      <c r="BA38" s="287"/>
      <c r="BB38" s="287"/>
      <c r="BC38" s="287"/>
      <c r="BD38" s="287"/>
      <c r="BE38" s="287"/>
      <c r="BF38" s="287"/>
      <c r="BG38" s="287"/>
      <c r="BH38" s="287"/>
      <c r="BI38" s="287"/>
      <c r="BJ38" s="287"/>
      <c r="BK38" s="287"/>
      <c r="BL38" s="287"/>
      <c r="BM38" s="287"/>
      <c r="BN38" s="287"/>
      <c r="BO38" s="287"/>
      <c r="BP38" s="287"/>
      <c r="BQ38" s="287"/>
      <c r="BR38" s="287"/>
      <c r="BS38" s="287"/>
      <c r="BT38" s="287"/>
    </row>
    <row r="39" spans="1:72" s="289" customFormat="1" ht="9.9499999999999993" customHeight="1">
      <c r="A39" s="282"/>
      <c r="B39" s="457"/>
      <c r="C39" s="457"/>
      <c r="D39" s="457"/>
      <c r="E39" s="457"/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8"/>
      <c r="R39" s="292"/>
      <c r="S39" s="292"/>
      <c r="T39" s="292"/>
      <c r="U39" s="292"/>
      <c r="V39" s="292"/>
      <c r="W39" s="292"/>
      <c r="X39" s="285"/>
      <c r="Y39" s="287"/>
      <c r="Z39" s="287"/>
      <c r="AA39" s="155">
        <f t="shared" si="0"/>
        <v>0</v>
      </c>
      <c r="AB39" s="156">
        <f t="shared" si="1"/>
        <v>0</v>
      </c>
      <c r="AC39" s="156">
        <f t="shared" si="2"/>
        <v>0</v>
      </c>
      <c r="AD39" s="156">
        <f t="shared" si="3"/>
        <v>0</v>
      </c>
      <c r="AE39" s="156">
        <f t="shared" si="4"/>
        <v>0</v>
      </c>
      <c r="AF39" s="156">
        <f t="shared" si="5"/>
        <v>0</v>
      </c>
      <c r="AG39" s="156">
        <f t="shared" si="6"/>
        <v>0</v>
      </c>
      <c r="AH39" s="155" t="e">
        <f>EF_01!#REF!</f>
        <v>#REF!</v>
      </c>
      <c r="AI39" s="155" t="e">
        <f>EF_01!#REF!</f>
        <v>#REF!</v>
      </c>
      <c r="AJ39" s="288">
        <v>21</v>
      </c>
      <c r="AK39" s="155" t="e">
        <f>EF_01!#REF!</f>
        <v>#REF!</v>
      </c>
      <c r="AL39" s="288" t="e">
        <f>EF_01!#REF!</f>
        <v>#REF!</v>
      </c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</row>
    <row r="40" spans="1:72" s="289" customFormat="1" ht="9.9499999999999993" customHeight="1">
      <c r="A40" s="282"/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8"/>
      <c r="R40" s="292"/>
      <c r="S40" s="292"/>
      <c r="T40" s="292"/>
      <c r="U40" s="292"/>
      <c r="V40" s="292"/>
      <c r="W40" s="292"/>
      <c r="X40" s="285"/>
      <c r="Y40" s="287"/>
      <c r="Z40" s="287"/>
      <c r="AA40" s="155">
        <f t="shared" si="0"/>
        <v>0</v>
      </c>
      <c r="AB40" s="156">
        <f t="shared" si="1"/>
        <v>0</v>
      </c>
      <c r="AC40" s="156">
        <f t="shared" si="2"/>
        <v>0</v>
      </c>
      <c r="AD40" s="156">
        <f t="shared" si="3"/>
        <v>0</v>
      </c>
      <c r="AE40" s="156">
        <f t="shared" si="4"/>
        <v>0</v>
      </c>
      <c r="AF40" s="156">
        <f t="shared" si="5"/>
        <v>0</v>
      </c>
      <c r="AG40" s="156">
        <f t="shared" si="6"/>
        <v>0</v>
      </c>
      <c r="AH40" s="155" t="e">
        <f>EF_01!#REF!</f>
        <v>#REF!</v>
      </c>
      <c r="AI40" s="155" t="e">
        <f>EF_01!#REF!</f>
        <v>#REF!</v>
      </c>
      <c r="AJ40" s="288">
        <v>22</v>
      </c>
      <c r="AK40" s="155" t="e">
        <f>EF_01!#REF!</f>
        <v>#REF!</v>
      </c>
      <c r="AL40" s="288" t="e">
        <f>EF_01!#REF!</f>
        <v>#REF!</v>
      </c>
      <c r="AM40" s="287"/>
      <c r="AN40" s="287"/>
      <c r="AO40" s="287"/>
      <c r="AP40" s="287"/>
      <c r="AQ40" s="287"/>
      <c r="AR40" s="287"/>
      <c r="AS40" s="287"/>
      <c r="AT40" s="287"/>
      <c r="AU40" s="287"/>
      <c r="AV40" s="287"/>
      <c r="AW40" s="287"/>
      <c r="AX40" s="287"/>
      <c r="AY40" s="287"/>
      <c r="AZ40" s="287"/>
      <c r="BA40" s="287"/>
      <c r="BB40" s="287"/>
      <c r="BC40" s="287"/>
      <c r="BD40" s="287"/>
      <c r="BE40" s="287"/>
      <c r="BF40" s="287"/>
      <c r="BG40" s="287"/>
      <c r="BH40" s="287"/>
      <c r="BI40" s="287"/>
      <c r="BJ40" s="287"/>
      <c r="BK40" s="287"/>
      <c r="BL40" s="287"/>
      <c r="BM40" s="287"/>
      <c r="BN40" s="287"/>
      <c r="BO40" s="287"/>
      <c r="BP40" s="287"/>
      <c r="BQ40" s="287"/>
      <c r="BR40" s="287"/>
      <c r="BS40" s="287"/>
      <c r="BT40" s="287"/>
    </row>
    <row r="41" spans="1:72" s="289" customFormat="1" ht="9.9499999999999993" customHeight="1">
      <c r="A41" s="282"/>
      <c r="B41" s="457"/>
      <c r="C41" s="457"/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8"/>
      <c r="R41" s="292"/>
      <c r="S41" s="292"/>
      <c r="T41" s="292"/>
      <c r="U41" s="292"/>
      <c r="V41" s="292"/>
      <c r="W41" s="292"/>
      <c r="X41" s="285"/>
      <c r="Y41" s="287"/>
      <c r="Z41" s="287"/>
      <c r="AA41" s="155">
        <f t="shared" si="0"/>
        <v>0</v>
      </c>
      <c r="AB41" s="156">
        <f t="shared" si="1"/>
        <v>0</v>
      </c>
      <c r="AC41" s="156">
        <f t="shared" si="2"/>
        <v>0</v>
      </c>
      <c r="AD41" s="156">
        <f t="shared" si="3"/>
        <v>0</v>
      </c>
      <c r="AE41" s="156">
        <f t="shared" si="4"/>
        <v>0</v>
      </c>
      <c r="AF41" s="156">
        <f t="shared" si="5"/>
        <v>0</v>
      </c>
      <c r="AG41" s="156">
        <f t="shared" si="6"/>
        <v>0</v>
      </c>
      <c r="AH41" s="155" t="e">
        <f>EF_01!#REF!</f>
        <v>#REF!</v>
      </c>
      <c r="AI41" s="155" t="e">
        <f>EF_01!#REF!</f>
        <v>#REF!</v>
      </c>
      <c r="AJ41" s="288">
        <v>23</v>
      </c>
      <c r="AK41" s="155" t="e">
        <f>EF_01!#REF!</f>
        <v>#REF!</v>
      </c>
      <c r="AL41" s="288" t="e">
        <f>EF_01!#REF!</f>
        <v>#REF!</v>
      </c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M41" s="287"/>
      <c r="BN41" s="287"/>
      <c r="BO41" s="287"/>
      <c r="BP41" s="287"/>
      <c r="BQ41" s="287"/>
      <c r="BR41" s="287"/>
      <c r="BS41" s="287"/>
      <c r="BT41" s="287"/>
    </row>
    <row r="42" spans="1:72" s="289" customFormat="1" ht="9.9499999999999993" customHeight="1">
      <c r="A42" s="282"/>
      <c r="B42" s="457"/>
      <c r="C42" s="457"/>
      <c r="D42" s="457"/>
      <c r="E42" s="457"/>
      <c r="F42" s="457"/>
      <c r="G42" s="457"/>
      <c r="H42" s="457"/>
      <c r="I42" s="457"/>
      <c r="J42" s="457"/>
      <c r="K42" s="457"/>
      <c r="L42" s="457"/>
      <c r="M42" s="457"/>
      <c r="N42" s="457"/>
      <c r="O42" s="457"/>
      <c r="P42" s="457"/>
      <c r="Q42" s="458"/>
      <c r="R42" s="292"/>
      <c r="S42" s="292"/>
      <c r="T42" s="292"/>
      <c r="U42" s="292"/>
      <c r="V42" s="292"/>
      <c r="W42" s="292"/>
      <c r="X42" s="285"/>
      <c r="Y42" s="287"/>
      <c r="Z42" s="287"/>
      <c r="AA42" s="155">
        <f t="shared" si="0"/>
        <v>0</v>
      </c>
      <c r="AB42" s="156">
        <f t="shared" si="1"/>
        <v>0</v>
      </c>
      <c r="AC42" s="156">
        <f t="shared" si="2"/>
        <v>0</v>
      </c>
      <c r="AD42" s="156">
        <f t="shared" si="3"/>
        <v>0</v>
      </c>
      <c r="AE42" s="156">
        <f t="shared" si="4"/>
        <v>0</v>
      </c>
      <c r="AF42" s="156">
        <f t="shared" si="5"/>
        <v>0</v>
      </c>
      <c r="AG42" s="156">
        <f t="shared" si="6"/>
        <v>0</v>
      </c>
      <c r="AH42" s="155" t="e">
        <f>EF_01!#REF!</f>
        <v>#REF!</v>
      </c>
      <c r="AI42" s="155" t="e">
        <f>EF_01!#REF!</f>
        <v>#REF!</v>
      </c>
      <c r="AJ42" s="288">
        <v>24</v>
      </c>
      <c r="AK42" s="155" t="e">
        <f>EF_01!#REF!</f>
        <v>#REF!</v>
      </c>
      <c r="AL42" s="288" t="e">
        <f>EF_01!#REF!</f>
        <v>#REF!</v>
      </c>
      <c r="AM42" s="287"/>
      <c r="AN42" s="287"/>
      <c r="AO42" s="287"/>
      <c r="AP42" s="287"/>
      <c r="AQ42" s="287"/>
      <c r="AR42" s="287"/>
      <c r="AS42" s="287"/>
      <c r="AT42" s="287"/>
      <c r="AU42" s="287"/>
      <c r="AV42" s="287"/>
      <c r="AW42" s="287"/>
      <c r="AX42" s="287"/>
      <c r="AY42" s="287"/>
      <c r="AZ42" s="287"/>
      <c r="BA42" s="287"/>
      <c r="BB42" s="287"/>
      <c r="BC42" s="287"/>
      <c r="BD42" s="287"/>
      <c r="BE42" s="287"/>
      <c r="BF42" s="287"/>
      <c r="BG42" s="287"/>
      <c r="BH42" s="287"/>
      <c r="BI42" s="287"/>
      <c r="BJ42" s="287"/>
      <c r="BK42" s="287"/>
      <c r="BL42" s="287"/>
      <c r="BM42" s="287"/>
      <c r="BN42" s="287"/>
      <c r="BO42" s="287"/>
      <c r="BP42" s="287"/>
      <c r="BQ42" s="287"/>
      <c r="BR42" s="287"/>
      <c r="BS42" s="287"/>
      <c r="BT42" s="287"/>
    </row>
    <row r="43" spans="1:72" s="289" customFormat="1" ht="9.9499999999999993" customHeight="1">
      <c r="A43" s="282"/>
      <c r="B43" s="457"/>
      <c r="C43" s="457"/>
      <c r="D43" s="457"/>
      <c r="E43" s="457"/>
      <c r="F43" s="457"/>
      <c r="G43" s="457"/>
      <c r="H43" s="457"/>
      <c r="I43" s="457"/>
      <c r="J43" s="457"/>
      <c r="K43" s="457"/>
      <c r="L43" s="457"/>
      <c r="M43" s="457"/>
      <c r="N43" s="457"/>
      <c r="O43" s="457"/>
      <c r="P43" s="457"/>
      <c r="Q43" s="458"/>
      <c r="R43" s="292"/>
      <c r="S43" s="292"/>
      <c r="T43" s="292"/>
      <c r="U43" s="292"/>
      <c r="V43" s="292"/>
      <c r="W43" s="292"/>
      <c r="X43" s="285"/>
      <c r="Y43" s="287"/>
      <c r="Z43" s="287"/>
      <c r="AA43" s="155">
        <f t="shared" si="0"/>
        <v>0</v>
      </c>
      <c r="AB43" s="156">
        <f t="shared" si="1"/>
        <v>0</v>
      </c>
      <c r="AC43" s="156">
        <f t="shared" si="2"/>
        <v>0</v>
      </c>
      <c r="AD43" s="156">
        <f t="shared" si="3"/>
        <v>0</v>
      </c>
      <c r="AE43" s="156">
        <f t="shared" si="4"/>
        <v>0</v>
      </c>
      <c r="AF43" s="156">
        <f t="shared" si="5"/>
        <v>0</v>
      </c>
      <c r="AG43" s="156">
        <f t="shared" si="6"/>
        <v>0</v>
      </c>
      <c r="AH43" s="155" t="e">
        <f>EF_01!#REF!</f>
        <v>#REF!</v>
      </c>
      <c r="AI43" s="155" t="e">
        <f>EF_01!#REF!</f>
        <v>#REF!</v>
      </c>
      <c r="AJ43" s="288">
        <v>25</v>
      </c>
      <c r="AK43" s="155" t="e">
        <f>EF_01!#REF!</f>
        <v>#REF!</v>
      </c>
      <c r="AL43" s="288" t="e">
        <f>EF_01!#REF!</f>
        <v>#REF!</v>
      </c>
      <c r="AM43" s="287"/>
      <c r="AN43" s="287"/>
      <c r="AO43" s="287"/>
      <c r="AP43" s="287"/>
      <c r="AQ43" s="287"/>
      <c r="AR43" s="287"/>
      <c r="AS43" s="287"/>
      <c r="AT43" s="287"/>
      <c r="AU43" s="287"/>
      <c r="AV43" s="287"/>
      <c r="AW43" s="287"/>
      <c r="AX43" s="287"/>
      <c r="AY43" s="287"/>
      <c r="AZ43" s="287"/>
      <c r="BA43" s="287"/>
      <c r="BB43" s="287"/>
      <c r="BC43" s="287"/>
      <c r="BD43" s="287"/>
      <c r="BE43" s="287"/>
      <c r="BF43" s="287"/>
      <c r="BG43" s="287"/>
      <c r="BH43" s="287"/>
      <c r="BI43" s="287"/>
      <c r="BJ43" s="287"/>
      <c r="BK43" s="287"/>
      <c r="BL43" s="287"/>
      <c r="BM43" s="287"/>
      <c r="BN43" s="287"/>
      <c r="BO43" s="287"/>
      <c r="BP43" s="287"/>
      <c r="BQ43" s="287"/>
      <c r="BR43" s="287"/>
      <c r="BS43" s="287"/>
      <c r="BT43" s="287"/>
    </row>
    <row r="44" spans="1:72" s="289" customFormat="1" ht="9.9499999999999993" customHeight="1">
      <c r="A44" s="282"/>
      <c r="B44" s="457"/>
      <c r="C44" s="457"/>
      <c r="D44" s="457"/>
      <c r="E44" s="457"/>
      <c r="F44" s="457"/>
      <c r="G44" s="457"/>
      <c r="H44" s="457"/>
      <c r="I44" s="457"/>
      <c r="J44" s="457"/>
      <c r="K44" s="457"/>
      <c r="L44" s="457"/>
      <c r="M44" s="457"/>
      <c r="N44" s="457"/>
      <c r="O44" s="457"/>
      <c r="P44" s="457"/>
      <c r="Q44" s="458"/>
      <c r="R44" s="292"/>
      <c r="S44" s="292"/>
      <c r="T44" s="292"/>
      <c r="U44" s="292"/>
      <c r="V44" s="292"/>
      <c r="W44" s="292"/>
      <c r="X44" s="285"/>
      <c r="Y44" s="287"/>
      <c r="Z44" s="287"/>
      <c r="AA44" s="155">
        <f t="shared" si="0"/>
        <v>0</v>
      </c>
      <c r="AB44" s="156">
        <f t="shared" si="1"/>
        <v>0</v>
      </c>
      <c r="AC44" s="156">
        <f t="shared" si="2"/>
        <v>0</v>
      </c>
      <c r="AD44" s="156">
        <f t="shared" si="3"/>
        <v>0</v>
      </c>
      <c r="AE44" s="156">
        <f t="shared" si="4"/>
        <v>0</v>
      </c>
      <c r="AF44" s="156">
        <f t="shared" si="5"/>
        <v>0</v>
      </c>
      <c r="AG44" s="156">
        <f t="shared" si="6"/>
        <v>0</v>
      </c>
      <c r="AH44" s="155" t="e">
        <f>EF_01!#REF!</f>
        <v>#REF!</v>
      </c>
      <c r="AI44" s="155" t="e">
        <f>EF_01!#REF!</f>
        <v>#REF!</v>
      </c>
      <c r="AJ44" s="288">
        <v>26</v>
      </c>
      <c r="AK44" s="155" t="e">
        <f>EF_01!#REF!</f>
        <v>#REF!</v>
      </c>
      <c r="AL44" s="288" t="e">
        <f>EF_01!#REF!</f>
        <v>#REF!</v>
      </c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</row>
    <row r="45" spans="1:72" s="289" customFormat="1" ht="9.9499999999999993" customHeight="1">
      <c r="A45" s="282"/>
      <c r="B45" s="457"/>
      <c r="C45" s="457"/>
      <c r="D45" s="457"/>
      <c r="E45" s="457"/>
      <c r="F45" s="457"/>
      <c r="G45" s="457"/>
      <c r="H45" s="457"/>
      <c r="I45" s="457"/>
      <c r="J45" s="457"/>
      <c r="K45" s="457"/>
      <c r="L45" s="457"/>
      <c r="M45" s="457"/>
      <c r="N45" s="457"/>
      <c r="O45" s="457"/>
      <c r="P45" s="457"/>
      <c r="Q45" s="458"/>
      <c r="R45" s="292"/>
      <c r="S45" s="292"/>
      <c r="T45" s="292"/>
      <c r="U45" s="292"/>
      <c r="V45" s="292"/>
      <c r="W45" s="292"/>
      <c r="X45" s="285"/>
      <c r="Y45" s="287"/>
      <c r="Z45" s="287"/>
      <c r="AA45" s="155">
        <f t="shared" si="0"/>
        <v>0</v>
      </c>
      <c r="AB45" s="156">
        <f t="shared" si="1"/>
        <v>0</v>
      </c>
      <c r="AC45" s="156">
        <f t="shared" si="2"/>
        <v>0</v>
      </c>
      <c r="AD45" s="156">
        <f t="shared" si="3"/>
        <v>0</v>
      </c>
      <c r="AE45" s="156">
        <f t="shared" si="4"/>
        <v>0</v>
      </c>
      <c r="AF45" s="156">
        <f t="shared" si="5"/>
        <v>0</v>
      </c>
      <c r="AG45" s="156">
        <f t="shared" si="6"/>
        <v>0</v>
      </c>
      <c r="AH45" s="155" t="e">
        <f>EF_01!#REF!</f>
        <v>#REF!</v>
      </c>
      <c r="AI45" s="155" t="e">
        <f>EF_01!#REF!</f>
        <v>#REF!</v>
      </c>
      <c r="AJ45" s="288">
        <v>27</v>
      </c>
      <c r="AK45" s="155" t="e">
        <f>EF_01!#REF!</f>
        <v>#REF!</v>
      </c>
      <c r="AL45" s="288" t="e">
        <f>EF_01!#REF!</f>
        <v>#REF!</v>
      </c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  <c r="AZ45" s="287"/>
      <c r="BA45" s="287"/>
      <c r="BB45" s="287"/>
      <c r="BC45" s="287"/>
      <c r="BD45" s="287"/>
      <c r="BE45" s="287"/>
      <c r="BF45" s="287"/>
      <c r="BG45" s="287"/>
      <c r="BH45" s="287"/>
      <c r="BI45" s="287"/>
      <c r="BJ45" s="287"/>
      <c r="BK45" s="287"/>
      <c r="BL45" s="287"/>
      <c r="BM45" s="287"/>
      <c r="BN45" s="287"/>
      <c r="BO45" s="287"/>
      <c r="BP45" s="287"/>
      <c r="BQ45" s="287"/>
      <c r="BR45" s="287"/>
      <c r="BS45" s="287"/>
      <c r="BT45" s="287"/>
    </row>
    <row r="46" spans="1:72" s="289" customFormat="1" ht="9.9499999999999993" customHeight="1">
      <c r="A46" s="282"/>
      <c r="B46" s="457"/>
      <c r="C46" s="456" t="s">
        <v>38</v>
      </c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7"/>
      <c r="Q46" s="458"/>
      <c r="R46" s="292">
        <v>123953.3</v>
      </c>
      <c r="S46" s="292">
        <v>9000</v>
      </c>
      <c r="T46" s="459">
        <f>SUM(R46+S46)</f>
        <v>132953.29999999999</v>
      </c>
      <c r="U46" s="292">
        <v>132953.29999999999</v>
      </c>
      <c r="V46" s="292">
        <v>132953.29999999999</v>
      </c>
      <c r="W46" s="459">
        <f>SUM(V46-R46)</f>
        <v>8999.9999999999854</v>
      </c>
      <c r="X46" s="285"/>
      <c r="Y46" s="287"/>
      <c r="Z46" s="287"/>
      <c r="AA46" s="155" t="str">
        <f t="shared" si="0"/>
        <v>TRANSFERENCIAS, ASIGNACIONES, SUBSIDIOS Y OTRAS AYUDAS</v>
      </c>
      <c r="AB46" s="156">
        <f t="shared" si="1"/>
        <v>123953.3</v>
      </c>
      <c r="AC46" s="156">
        <f t="shared" si="2"/>
        <v>9000</v>
      </c>
      <c r="AD46" s="156">
        <f t="shared" si="3"/>
        <v>132953.29999999999</v>
      </c>
      <c r="AE46" s="156">
        <f t="shared" si="4"/>
        <v>132953.29999999999</v>
      </c>
      <c r="AF46" s="156">
        <f t="shared" si="5"/>
        <v>132953.29999999999</v>
      </c>
      <c r="AG46" s="156">
        <f t="shared" si="6"/>
        <v>8999.9999999999854</v>
      </c>
      <c r="AH46" s="155" t="e">
        <f>EF_01!#REF!</f>
        <v>#REF!</v>
      </c>
      <c r="AI46" s="155" t="e">
        <f>EF_01!#REF!</f>
        <v>#REF!</v>
      </c>
      <c r="AJ46" s="288">
        <v>28</v>
      </c>
      <c r="AK46" s="155" t="e">
        <f>EF_01!#REF!</f>
        <v>#REF!</v>
      </c>
      <c r="AL46" s="288" t="e">
        <f>EF_01!#REF!</f>
        <v>#REF!</v>
      </c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  <c r="BA46" s="287"/>
      <c r="BB46" s="287"/>
      <c r="BC46" s="287"/>
      <c r="BD46" s="287"/>
      <c r="BE46" s="287"/>
      <c r="BF46" s="287"/>
      <c r="BG46" s="287"/>
      <c r="BH46" s="287"/>
      <c r="BI46" s="287"/>
      <c r="BJ46" s="287"/>
      <c r="BK46" s="287"/>
      <c r="BL46" s="287"/>
      <c r="BM46" s="287"/>
      <c r="BN46" s="287"/>
      <c r="BO46" s="287"/>
      <c r="BP46" s="287"/>
      <c r="BQ46" s="287"/>
      <c r="BR46" s="287"/>
      <c r="BS46" s="287"/>
      <c r="BT46" s="287"/>
    </row>
    <row r="47" spans="1:72" s="289" customFormat="1" ht="9.9499999999999993" customHeight="1">
      <c r="A47" s="282"/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91"/>
      <c r="R47" s="292"/>
      <c r="S47" s="292"/>
      <c r="T47" s="292"/>
      <c r="U47" s="292"/>
      <c r="V47" s="292"/>
      <c r="W47" s="292"/>
      <c r="X47" s="285"/>
      <c r="Y47" s="287"/>
      <c r="Z47" s="287"/>
      <c r="AA47" s="155">
        <f t="shared" si="0"/>
        <v>0</v>
      </c>
      <c r="AB47" s="156">
        <f t="shared" si="1"/>
        <v>0</v>
      </c>
      <c r="AC47" s="156">
        <f t="shared" si="2"/>
        <v>0</v>
      </c>
      <c r="AD47" s="156">
        <f t="shared" si="3"/>
        <v>0</v>
      </c>
      <c r="AE47" s="156">
        <f t="shared" si="4"/>
        <v>0</v>
      </c>
      <c r="AF47" s="156">
        <f t="shared" si="5"/>
        <v>0</v>
      </c>
      <c r="AG47" s="156">
        <f t="shared" si="6"/>
        <v>0</v>
      </c>
      <c r="AH47" s="155" t="e">
        <f>EF_01!#REF!</f>
        <v>#REF!</v>
      </c>
      <c r="AI47" s="155" t="e">
        <f>EF_01!#REF!</f>
        <v>#REF!</v>
      </c>
      <c r="AJ47" s="288">
        <v>29</v>
      </c>
      <c r="AK47" s="155" t="e">
        <f>EF_01!#REF!</f>
        <v>#REF!</v>
      </c>
      <c r="AL47" s="288" t="e">
        <f>EF_01!#REF!</f>
        <v>#REF!</v>
      </c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  <c r="BA47" s="287"/>
      <c r="BB47" s="287"/>
      <c r="BC47" s="287"/>
      <c r="BD47" s="287"/>
      <c r="BE47" s="287"/>
      <c r="BF47" s="287"/>
      <c r="BG47" s="287"/>
      <c r="BH47" s="287"/>
      <c r="BI47" s="287"/>
      <c r="BJ47" s="287"/>
      <c r="BK47" s="287"/>
      <c r="BL47" s="287"/>
      <c r="BM47" s="287"/>
      <c r="BN47" s="287"/>
      <c r="BO47" s="287"/>
      <c r="BP47" s="287"/>
      <c r="BQ47" s="287"/>
      <c r="BR47" s="287"/>
      <c r="BS47" s="287"/>
      <c r="BT47" s="287"/>
    </row>
    <row r="48" spans="1:72" s="289" customFormat="1" ht="9.9499999999999993" customHeight="1" thickBot="1">
      <c r="A48" s="282"/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91"/>
      <c r="R48" s="292"/>
      <c r="S48" s="292"/>
      <c r="T48" s="292"/>
      <c r="U48" s="292"/>
      <c r="V48" s="292"/>
      <c r="W48" s="292"/>
      <c r="X48" s="285"/>
      <c r="Y48" s="287"/>
      <c r="Z48" s="287"/>
      <c r="AA48" s="155">
        <f t="shared" si="0"/>
        <v>0</v>
      </c>
      <c r="AB48" s="156">
        <f t="shared" si="1"/>
        <v>0</v>
      </c>
      <c r="AC48" s="156">
        <f t="shared" si="2"/>
        <v>0</v>
      </c>
      <c r="AD48" s="156">
        <f t="shared" si="3"/>
        <v>0</v>
      </c>
      <c r="AE48" s="156">
        <f t="shared" si="4"/>
        <v>0</v>
      </c>
      <c r="AF48" s="156">
        <f t="shared" si="5"/>
        <v>0</v>
      </c>
      <c r="AG48" s="156">
        <f t="shared" si="6"/>
        <v>0</v>
      </c>
      <c r="AH48" s="155" t="e">
        <f>EF_01!#REF!</f>
        <v>#REF!</v>
      </c>
      <c r="AI48" s="155" t="e">
        <f>EF_01!#REF!</f>
        <v>#REF!</v>
      </c>
      <c r="AJ48" s="288">
        <v>30</v>
      </c>
      <c r="AK48" s="155" t="e">
        <f>EF_01!#REF!</f>
        <v>#REF!</v>
      </c>
      <c r="AL48" s="288" t="e">
        <f>EF_01!#REF!</f>
        <v>#REF!</v>
      </c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  <c r="BA48" s="287"/>
      <c r="BB48" s="287"/>
      <c r="BC48" s="287"/>
      <c r="BD48" s="287"/>
      <c r="BE48" s="287"/>
      <c r="BF48" s="287"/>
      <c r="BG48" s="287"/>
      <c r="BH48" s="287"/>
      <c r="BI48" s="287"/>
      <c r="BJ48" s="287"/>
      <c r="BK48" s="287"/>
      <c r="BL48" s="287"/>
      <c r="BM48" s="287"/>
      <c r="BN48" s="287"/>
      <c r="BO48" s="287"/>
      <c r="BP48" s="287"/>
      <c r="BQ48" s="287"/>
      <c r="BR48" s="287"/>
      <c r="BS48" s="287"/>
      <c r="BT48" s="287"/>
    </row>
    <row r="49" spans="1:72" s="289" customFormat="1" ht="9.9499999999999993" customHeight="1" thickTop="1">
      <c r="A49" s="305"/>
      <c r="B49" s="306" t="s">
        <v>30</v>
      </c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8"/>
      <c r="R49" s="412">
        <f>SUM(R20+R33+R46)</f>
        <v>123953.3</v>
      </c>
      <c r="S49" s="412">
        <f>SUM(S20+S33+S46)</f>
        <v>9406.6</v>
      </c>
      <c r="T49" s="412">
        <f>SUM(R49+S49)</f>
        <v>133359.9</v>
      </c>
      <c r="U49" s="412">
        <f>SUM(U20+U33+U46)</f>
        <v>133359.9</v>
      </c>
      <c r="V49" s="412">
        <f>SUM(V20+V33+V46)</f>
        <v>133359.9</v>
      </c>
      <c r="W49" s="412">
        <f>SUM(V49-R49)</f>
        <v>9406.5999999999913</v>
      </c>
      <c r="X49" s="309"/>
      <c r="Y49" s="287"/>
      <c r="Z49" s="287"/>
      <c r="AA49" s="155">
        <f t="shared" si="0"/>
        <v>0</v>
      </c>
      <c r="AB49" s="156">
        <f t="shared" si="1"/>
        <v>123953.3</v>
      </c>
      <c r="AC49" s="156">
        <f t="shared" si="2"/>
        <v>9406.6</v>
      </c>
      <c r="AD49" s="156">
        <f t="shared" si="3"/>
        <v>133359.9</v>
      </c>
      <c r="AE49" s="156">
        <f t="shared" si="4"/>
        <v>133359.9</v>
      </c>
      <c r="AF49" s="156">
        <f t="shared" si="5"/>
        <v>133359.9</v>
      </c>
      <c r="AG49" s="156">
        <f t="shared" si="6"/>
        <v>9406.5999999999913</v>
      </c>
      <c r="AH49" s="155" t="e">
        <f>EF_01!#REF!</f>
        <v>#REF!</v>
      </c>
      <c r="AI49" s="155" t="e">
        <f>EF_01!#REF!</f>
        <v>#REF!</v>
      </c>
      <c r="AJ49" s="288">
        <v>31</v>
      </c>
      <c r="AK49" s="155" t="e">
        <f>EF_01!#REF!</f>
        <v>#REF!</v>
      </c>
      <c r="AL49" s="288" t="e">
        <f>EF_01!#REF!</f>
        <v>#REF!</v>
      </c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</row>
    <row r="50" spans="1:72" s="289" customFormat="1" ht="9.9499999999999993" customHeight="1">
      <c r="A50" s="282"/>
      <c r="B50" s="282"/>
      <c r="C50" s="282"/>
      <c r="D50" s="282"/>
      <c r="E50" s="282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91"/>
      <c r="R50" s="292"/>
      <c r="S50" s="292"/>
      <c r="T50" s="292"/>
      <c r="U50" s="292"/>
      <c r="V50" s="292"/>
      <c r="W50" s="292"/>
      <c r="X50" s="285"/>
      <c r="Y50" s="287"/>
      <c r="Z50" s="287"/>
      <c r="AA50" s="155">
        <f t="shared" si="0"/>
        <v>0</v>
      </c>
      <c r="AB50" s="156">
        <f t="shared" si="1"/>
        <v>0</v>
      </c>
      <c r="AC50" s="156">
        <f t="shared" si="2"/>
        <v>0</v>
      </c>
      <c r="AD50" s="156">
        <f t="shared" si="3"/>
        <v>0</v>
      </c>
      <c r="AE50" s="156">
        <f t="shared" si="4"/>
        <v>0</v>
      </c>
      <c r="AF50" s="156">
        <f t="shared" si="5"/>
        <v>0</v>
      </c>
      <c r="AG50" s="156">
        <f t="shared" si="6"/>
        <v>0</v>
      </c>
      <c r="AH50" s="155" t="e">
        <f>EF_01!#REF!</f>
        <v>#REF!</v>
      </c>
      <c r="AI50" s="155" t="e">
        <f>EF_01!#REF!</f>
        <v>#REF!</v>
      </c>
      <c r="AJ50" s="288">
        <v>32</v>
      </c>
      <c r="AK50" s="155" t="e">
        <f>EF_01!#REF!</f>
        <v>#REF!</v>
      </c>
      <c r="AL50" s="288" t="e">
        <f>EF_01!#REF!</f>
        <v>#REF!</v>
      </c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  <c r="BB50" s="287"/>
      <c r="BC50" s="287"/>
      <c r="BD50" s="287"/>
      <c r="BE50" s="287"/>
      <c r="BF50" s="287"/>
      <c r="BG50" s="287"/>
      <c r="BH50" s="287"/>
      <c r="BI50" s="287"/>
      <c r="BJ50" s="287"/>
      <c r="BK50" s="287"/>
      <c r="BL50" s="287"/>
      <c r="BM50" s="287"/>
      <c r="BN50" s="287"/>
      <c r="BO50" s="287"/>
      <c r="BP50" s="287"/>
      <c r="BQ50" s="287"/>
      <c r="BR50" s="287"/>
      <c r="BS50" s="287"/>
      <c r="BT50" s="287"/>
    </row>
    <row r="51" spans="1:72" s="289" customFormat="1" ht="9.9499999999999993" customHeight="1">
      <c r="A51" s="282"/>
      <c r="B51" s="282"/>
      <c r="C51" s="282"/>
      <c r="D51" s="282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91"/>
      <c r="R51" s="292"/>
      <c r="S51" s="292"/>
      <c r="T51" s="292"/>
      <c r="U51" s="292"/>
      <c r="V51" s="343" t="s">
        <v>396</v>
      </c>
      <c r="W51" s="459">
        <f>IF(W20&gt;0,W20)+IF(W33&gt;0,W33)+IF(W46&gt;0,W46)</f>
        <v>9406.5999999999858</v>
      </c>
      <c r="X51" s="285"/>
      <c r="Y51" s="287"/>
      <c r="Z51" s="287"/>
      <c r="AA51" s="156" t="str">
        <f>V51</f>
        <v>INGRESOS EXCEDENTES</v>
      </c>
      <c r="AB51" s="156"/>
      <c r="AC51" s="156"/>
      <c r="AD51" s="156"/>
      <c r="AE51" s="156"/>
      <c r="AF51" s="156"/>
      <c r="AG51" s="156">
        <f>W51</f>
        <v>9406.5999999999858</v>
      </c>
      <c r="AH51" s="155" t="e">
        <f>EF_01!#REF!</f>
        <v>#REF!</v>
      </c>
      <c r="AI51" s="155" t="e">
        <f>EF_01!#REF!</f>
        <v>#REF!</v>
      </c>
      <c r="AJ51" s="288">
        <v>33</v>
      </c>
      <c r="AK51" s="155" t="e">
        <f>EF_01!#REF!</f>
        <v>#REF!</v>
      </c>
      <c r="AL51" s="288" t="e">
        <f>EF_01!#REF!</f>
        <v>#REF!</v>
      </c>
      <c r="AM51" s="287"/>
      <c r="AN51" s="287"/>
      <c r="AO51" s="287"/>
      <c r="AP51" s="287"/>
      <c r="AQ51" s="287"/>
      <c r="AR51" s="287"/>
      <c r="AS51" s="287"/>
      <c r="AT51" s="287"/>
      <c r="AU51" s="287"/>
      <c r="AV51" s="287"/>
      <c r="AW51" s="287"/>
      <c r="AX51" s="287"/>
      <c r="AY51" s="287"/>
      <c r="AZ51" s="287"/>
      <c r="BA51" s="287"/>
      <c r="BB51" s="287"/>
      <c r="BC51" s="287"/>
      <c r="BD51" s="287"/>
      <c r="BE51" s="287"/>
      <c r="BF51" s="287"/>
      <c r="BG51" s="287"/>
      <c r="BH51" s="287"/>
      <c r="BI51" s="287"/>
      <c r="BJ51" s="287"/>
      <c r="BK51" s="287"/>
      <c r="BL51" s="287"/>
      <c r="BM51" s="287"/>
      <c r="BN51" s="287"/>
      <c r="BO51" s="287"/>
      <c r="BP51" s="287"/>
      <c r="BQ51" s="287"/>
      <c r="BR51" s="287"/>
      <c r="BS51" s="287"/>
      <c r="BT51" s="287"/>
    </row>
    <row r="52" spans="1:72" s="289" customFormat="1" ht="9.9499999999999993" customHeight="1">
      <c r="A52" s="282"/>
      <c r="B52" s="282"/>
      <c r="C52" s="290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92"/>
      <c r="S52" s="292"/>
      <c r="T52" s="292"/>
      <c r="U52" s="292"/>
      <c r="V52" s="292"/>
      <c r="W52" s="292"/>
      <c r="X52" s="285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7"/>
      <c r="AU52" s="287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7"/>
      <c r="BI52" s="287"/>
      <c r="BJ52" s="287"/>
      <c r="BK52" s="287"/>
      <c r="BL52" s="287"/>
      <c r="BM52" s="287"/>
      <c r="BN52" s="287"/>
      <c r="BO52" s="287"/>
      <c r="BP52" s="287"/>
      <c r="BQ52" s="287"/>
      <c r="BR52" s="287"/>
      <c r="BS52" s="287"/>
      <c r="BT52" s="287"/>
    </row>
    <row r="53" spans="1:72" s="289" customFormat="1" ht="9.9499999999999993" customHeight="1">
      <c r="A53" s="282"/>
      <c r="B53" s="290"/>
      <c r="C53" s="282"/>
      <c r="D53" s="282"/>
      <c r="E53" s="282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93"/>
      <c r="S53" s="293"/>
      <c r="T53" s="293"/>
      <c r="U53" s="293"/>
      <c r="V53" s="293"/>
      <c r="W53" s="292"/>
      <c r="X53" s="294"/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</row>
    <row r="54" spans="1:72" s="289" customFormat="1" ht="9.9499999999999993" customHeight="1">
      <c r="A54" s="460" t="s">
        <v>257</v>
      </c>
      <c r="B54" s="295"/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5"/>
      <c r="Q54" s="295"/>
      <c r="R54" s="296"/>
      <c r="S54" s="296"/>
      <c r="T54" s="296"/>
      <c r="U54" s="296"/>
      <c r="V54" s="296"/>
      <c r="W54" s="296"/>
      <c r="X54" s="29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</row>
    <row r="55" spans="1:72" s="289" customFormat="1" ht="9.9499999999999993" customHeight="1">
      <c r="A55" s="351"/>
      <c r="B55" s="351"/>
      <c r="C55" s="351"/>
      <c r="D55" s="351"/>
      <c r="E55" s="351"/>
      <c r="F55" s="351"/>
      <c r="G55" s="351"/>
      <c r="H55" s="351"/>
      <c r="I55" s="351"/>
      <c r="J55" s="351"/>
      <c r="K55" s="351"/>
      <c r="L55" s="351"/>
      <c r="M55" s="351"/>
      <c r="N55" s="351"/>
      <c r="O55" s="351"/>
      <c r="P55" s="351"/>
      <c r="Q55" s="352"/>
      <c r="R55" s="292"/>
      <c r="S55" s="292"/>
      <c r="T55" s="292"/>
      <c r="U55" s="292"/>
      <c r="V55" s="292"/>
      <c r="W55" s="292"/>
      <c r="X55" s="285"/>
      <c r="Y55" s="286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7"/>
      <c r="AK55" s="287"/>
      <c r="AL55" s="287"/>
      <c r="AM55" s="287"/>
      <c r="AN55" s="287"/>
      <c r="AO55" s="287"/>
      <c r="AP55" s="287"/>
      <c r="AQ55" s="287"/>
      <c r="AR55" s="287"/>
      <c r="AS55" s="287"/>
      <c r="AT55" s="287"/>
      <c r="AU55" s="287"/>
      <c r="AV55" s="287"/>
      <c r="AW55" s="287"/>
      <c r="AX55" s="287"/>
      <c r="AY55" s="287"/>
      <c r="AZ55" s="287"/>
      <c r="BA55" s="287"/>
      <c r="BB55" s="287"/>
      <c r="BC55" s="287"/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</row>
    <row r="56" spans="1:72" s="301" customFormat="1" ht="9.9499999999999993" customHeight="1">
      <c r="A56" s="298" t="s">
        <v>112</v>
      </c>
      <c r="B56" s="282"/>
      <c r="C56" s="282"/>
      <c r="D56" s="282"/>
      <c r="E56" s="282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99"/>
      <c r="X56" s="299"/>
      <c r="Y56" s="282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</row>
    <row r="57" spans="1:72" s="289" customFormat="1" ht="10.5" customHeight="1">
      <c r="A57" s="287"/>
      <c r="B57" s="287"/>
      <c r="C57" s="287"/>
      <c r="D57" s="28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7"/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7"/>
      <c r="AK57" s="287"/>
      <c r="AL57" s="287"/>
      <c r="AM57" s="287"/>
      <c r="AN57" s="287"/>
      <c r="AO57" s="287"/>
      <c r="AP57" s="287"/>
      <c r="AQ57" s="287"/>
      <c r="AR57" s="287"/>
      <c r="AS57" s="287"/>
      <c r="AT57" s="287"/>
      <c r="AU57" s="287"/>
      <c r="AV57" s="287"/>
      <c r="AW57" s="287"/>
      <c r="AX57" s="287"/>
      <c r="AY57" s="287"/>
      <c r="AZ57" s="287"/>
      <c r="BA57" s="287"/>
      <c r="BB57" s="287"/>
      <c r="BC57" s="287"/>
      <c r="BD57" s="287"/>
      <c r="BE57" s="287"/>
      <c r="BF57" s="287"/>
      <c r="BG57" s="287"/>
      <c r="BH57" s="287"/>
      <c r="BI57" s="287"/>
      <c r="BJ57" s="287"/>
      <c r="BK57" s="287"/>
      <c r="BL57" s="287"/>
      <c r="BM57" s="287"/>
      <c r="BN57" s="287"/>
      <c r="BO57" s="287"/>
      <c r="BP57" s="287"/>
      <c r="BQ57" s="287"/>
      <c r="BR57" s="287"/>
      <c r="BS57" s="287"/>
      <c r="BT57" s="287"/>
    </row>
    <row r="58" spans="1:72" s="289" customFormat="1" ht="10.5" customHeight="1">
      <c r="A58" s="287"/>
      <c r="B58" s="287"/>
      <c r="C58" s="287"/>
      <c r="D58" s="287"/>
      <c r="E58" s="287"/>
      <c r="F58" s="287"/>
      <c r="G58" s="287"/>
      <c r="H58" s="287"/>
      <c r="I58" s="287"/>
      <c r="J58" s="287"/>
      <c r="K58" s="287"/>
      <c r="L58" s="287"/>
      <c r="M58" s="287"/>
      <c r="N58" s="287"/>
      <c r="O58" s="287"/>
      <c r="P58" s="287"/>
      <c r="Q58" s="287"/>
      <c r="R58" s="287"/>
      <c r="S58" s="287"/>
      <c r="T58" s="287"/>
      <c r="U58" s="287"/>
      <c r="V58" s="287"/>
      <c r="W58" s="287"/>
      <c r="X58" s="287"/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7"/>
      <c r="AK58" s="287"/>
      <c r="AL58" s="287"/>
      <c r="AM58" s="287"/>
      <c r="AN58" s="287"/>
      <c r="AO58" s="287"/>
      <c r="AP58" s="287"/>
      <c r="AQ58" s="287"/>
      <c r="AR58" s="287"/>
      <c r="AS58" s="287"/>
      <c r="AT58" s="287"/>
      <c r="AU58" s="287"/>
      <c r="AV58" s="287"/>
      <c r="AW58" s="287"/>
      <c r="AX58" s="287"/>
      <c r="AY58" s="287"/>
      <c r="AZ58" s="287"/>
      <c r="BA58" s="287"/>
      <c r="BB58" s="287"/>
      <c r="BC58" s="287"/>
      <c r="BD58" s="287"/>
      <c r="BE58" s="287"/>
      <c r="BF58" s="287"/>
      <c r="BG58" s="287"/>
      <c r="BH58" s="287"/>
      <c r="BI58" s="287"/>
      <c r="BJ58" s="287"/>
      <c r="BK58" s="287"/>
      <c r="BL58" s="287"/>
      <c r="BM58" s="287"/>
      <c r="BN58" s="287"/>
      <c r="BO58" s="287"/>
      <c r="BP58" s="287"/>
      <c r="BQ58" s="287"/>
      <c r="BR58" s="287"/>
      <c r="BS58" s="287"/>
      <c r="BT58" s="287"/>
    </row>
    <row r="59" spans="1:72" s="289" customFormat="1" ht="10.5" customHeight="1">
      <c r="A59" s="287"/>
      <c r="B59" s="287"/>
      <c r="C59" s="287"/>
      <c r="D59" s="287"/>
      <c r="E59" s="287"/>
      <c r="F59" s="287"/>
      <c r="G59" s="287"/>
      <c r="H59" s="287"/>
      <c r="I59" s="287"/>
      <c r="J59" s="287"/>
      <c r="K59" s="287"/>
      <c r="L59" s="287"/>
      <c r="M59" s="287"/>
      <c r="N59" s="287"/>
      <c r="O59" s="287"/>
      <c r="P59" s="287"/>
      <c r="Q59" s="287"/>
      <c r="R59" s="287"/>
      <c r="S59" s="287"/>
      <c r="T59" s="287"/>
      <c r="U59" s="287"/>
      <c r="V59" s="287"/>
      <c r="W59" s="287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</row>
    <row r="60" spans="1:72" s="289" customFormat="1" ht="10.5" customHeight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7"/>
      <c r="Q60" s="287"/>
      <c r="R60" s="287"/>
      <c r="S60" s="287"/>
      <c r="T60" s="287"/>
      <c r="U60" s="287"/>
      <c r="V60" s="287"/>
      <c r="W60" s="287"/>
      <c r="X60" s="287"/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7"/>
      <c r="AK60" s="287"/>
      <c r="AL60" s="287"/>
      <c r="AM60" s="287"/>
      <c r="AN60" s="287"/>
      <c r="AO60" s="287"/>
      <c r="AP60" s="287"/>
      <c r="AQ60" s="287"/>
      <c r="AR60" s="287"/>
      <c r="AS60" s="287"/>
      <c r="AT60" s="287"/>
      <c r="AU60" s="287"/>
      <c r="AV60" s="287"/>
      <c r="AW60" s="287"/>
      <c r="AX60" s="287"/>
      <c r="AY60" s="287"/>
      <c r="AZ60" s="287"/>
      <c r="BA60" s="287"/>
      <c r="BB60" s="287"/>
      <c r="BC60" s="287"/>
      <c r="BD60" s="287"/>
      <c r="BE60" s="287"/>
      <c r="BF60" s="287"/>
      <c r="BG60" s="287"/>
      <c r="BH60" s="287"/>
      <c r="BI60" s="287"/>
      <c r="BJ60" s="287"/>
      <c r="BK60" s="287"/>
      <c r="BL60" s="287"/>
      <c r="BM60" s="287"/>
      <c r="BN60" s="287"/>
      <c r="BO60" s="287"/>
      <c r="BP60" s="287"/>
      <c r="BQ60" s="287"/>
      <c r="BR60" s="287"/>
      <c r="BS60" s="287"/>
      <c r="BT60" s="287"/>
    </row>
    <row r="61" spans="1:72" s="289" customFormat="1" ht="10.5" customHeight="1">
      <c r="A61" s="287"/>
      <c r="B61" s="287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7"/>
      <c r="P61" s="287"/>
      <c r="Q61" s="287"/>
      <c r="R61" s="287"/>
      <c r="S61" s="287"/>
      <c r="T61" s="287"/>
      <c r="U61" s="287"/>
      <c r="V61" s="287"/>
      <c r="W61" s="287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  <c r="AZ61" s="287"/>
      <c r="BA61" s="287"/>
      <c r="BB61" s="287"/>
      <c r="BC61" s="287"/>
      <c r="BD61" s="287"/>
      <c r="BE61" s="287"/>
      <c r="BF61" s="287"/>
      <c r="BG61" s="287"/>
      <c r="BH61" s="287"/>
      <c r="BI61" s="287"/>
      <c r="BJ61" s="287"/>
      <c r="BK61" s="287"/>
      <c r="BL61" s="287"/>
      <c r="BM61" s="287"/>
      <c r="BN61" s="287"/>
      <c r="BO61" s="287"/>
      <c r="BP61" s="287"/>
      <c r="BQ61" s="287"/>
      <c r="BR61" s="287"/>
      <c r="BS61" s="287"/>
      <c r="BT61" s="287"/>
    </row>
    <row r="62" spans="1:72" s="289" customFormat="1" ht="10.5" customHeight="1">
      <c r="A62" s="287"/>
      <c r="B62" s="287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7"/>
      <c r="P62" s="287"/>
      <c r="Q62" s="287"/>
      <c r="R62" s="287"/>
      <c r="S62" s="287"/>
      <c r="T62" s="287"/>
      <c r="U62" s="287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  <c r="BA62" s="287"/>
      <c r="BB62" s="287"/>
      <c r="BC62" s="287"/>
      <c r="BD62" s="287"/>
      <c r="BE62" s="287"/>
      <c r="BF62" s="287"/>
      <c r="BG62" s="287"/>
      <c r="BH62" s="287"/>
      <c r="BI62" s="287"/>
      <c r="BJ62" s="287"/>
      <c r="BK62" s="287"/>
      <c r="BL62" s="287"/>
      <c r="BM62" s="287"/>
      <c r="BN62" s="287"/>
      <c r="BO62" s="287"/>
      <c r="BP62" s="287"/>
      <c r="BQ62" s="287"/>
      <c r="BR62" s="287"/>
      <c r="BS62" s="287"/>
      <c r="BT62" s="287"/>
    </row>
    <row r="63" spans="1:72" s="289" customFormat="1" ht="10.5" customHeight="1">
      <c r="A63" s="287"/>
      <c r="B63" s="287"/>
      <c r="C63" s="287"/>
      <c r="D63" s="287"/>
      <c r="E63" s="287"/>
      <c r="F63" s="287"/>
      <c r="G63" s="287"/>
      <c r="H63" s="287"/>
      <c r="I63" s="287"/>
      <c r="J63" s="287"/>
      <c r="K63" s="287"/>
      <c r="L63" s="287"/>
      <c r="M63" s="287"/>
      <c r="N63" s="287"/>
      <c r="O63" s="287"/>
      <c r="P63" s="287"/>
      <c r="Q63" s="287"/>
      <c r="R63" s="287"/>
      <c r="S63" s="287"/>
      <c r="T63" s="287"/>
      <c r="U63" s="287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  <c r="BA63" s="287"/>
      <c r="BB63" s="287"/>
      <c r="BC63" s="287"/>
      <c r="BD63" s="287"/>
      <c r="BE63" s="287"/>
      <c r="BF63" s="287"/>
      <c r="BG63" s="287"/>
      <c r="BH63" s="287"/>
      <c r="BI63" s="287"/>
      <c r="BJ63" s="287"/>
      <c r="BK63" s="287"/>
      <c r="BL63" s="287"/>
      <c r="BM63" s="287"/>
      <c r="BN63" s="287"/>
      <c r="BO63" s="287"/>
      <c r="BP63" s="287"/>
      <c r="BQ63" s="287"/>
      <c r="BR63" s="287"/>
      <c r="BS63" s="287"/>
      <c r="BT63" s="287"/>
    </row>
    <row r="64" spans="1:72" s="289" customFormat="1" ht="10.5" customHeight="1">
      <c r="A64" s="287"/>
      <c r="B64" s="287"/>
      <c r="C64" s="287"/>
      <c r="D64" s="287"/>
      <c r="E64" s="287"/>
      <c r="F64" s="287"/>
      <c r="G64" s="287"/>
      <c r="H64" s="287"/>
      <c r="I64" s="287"/>
      <c r="J64" s="287"/>
      <c r="K64" s="287"/>
      <c r="L64" s="287"/>
      <c r="M64" s="287"/>
      <c r="N64" s="287"/>
      <c r="O64" s="287"/>
      <c r="P64" s="287"/>
      <c r="Q64" s="287"/>
      <c r="R64" s="287"/>
      <c r="S64" s="287"/>
      <c r="T64" s="287"/>
      <c r="U64" s="287"/>
      <c r="V64" s="287"/>
      <c r="W64" s="287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</row>
    <row r="65" spans="1:72" s="289" customFormat="1" ht="10.5" customHeight="1">
      <c r="A65" s="287"/>
      <c r="B65" s="287"/>
      <c r="C65" s="287"/>
      <c r="D65" s="287"/>
      <c r="E65" s="287"/>
      <c r="F65" s="287"/>
      <c r="G65" s="287"/>
      <c r="H65" s="287"/>
      <c r="I65" s="287"/>
      <c r="J65" s="287"/>
      <c r="K65" s="287"/>
      <c r="L65" s="287"/>
      <c r="M65" s="287"/>
      <c r="N65" s="287"/>
      <c r="O65" s="287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7"/>
      <c r="AU65" s="287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7"/>
      <c r="BI65" s="287"/>
      <c r="BJ65" s="287"/>
      <c r="BK65" s="287"/>
      <c r="BL65" s="287"/>
      <c r="BM65" s="287"/>
      <c r="BN65" s="287"/>
      <c r="BO65" s="287"/>
      <c r="BP65" s="287"/>
      <c r="BQ65" s="287"/>
      <c r="BR65" s="287"/>
      <c r="BS65" s="287"/>
      <c r="BT65" s="287"/>
    </row>
    <row r="66" spans="1:72" s="289" customFormat="1" ht="13.5">
      <c r="A66" s="287"/>
      <c r="B66" s="287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87"/>
      <c r="AQ66" s="287"/>
      <c r="AR66" s="287"/>
      <c r="AS66" s="287"/>
      <c r="AT66" s="287"/>
      <c r="AU66" s="287"/>
      <c r="AV66" s="287"/>
      <c r="AW66" s="287"/>
      <c r="AX66" s="287"/>
      <c r="AY66" s="287"/>
      <c r="AZ66" s="287"/>
      <c r="BA66" s="287"/>
      <c r="BB66" s="287"/>
      <c r="BC66" s="287"/>
      <c r="BD66" s="287"/>
      <c r="BE66" s="287"/>
      <c r="BF66" s="287"/>
      <c r="BG66" s="287"/>
      <c r="BH66" s="287"/>
      <c r="BI66" s="287"/>
      <c r="BJ66" s="287"/>
      <c r="BK66" s="287"/>
      <c r="BL66" s="287"/>
      <c r="BM66" s="287"/>
      <c r="BN66" s="287"/>
      <c r="BO66" s="287"/>
      <c r="BP66" s="287"/>
      <c r="BQ66" s="287"/>
      <c r="BR66" s="287"/>
      <c r="BS66" s="287"/>
      <c r="BT66" s="287"/>
    </row>
    <row r="67" spans="1:72" s="289" customFormat="1" ht="13.5">
      <c r="A67" s="287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  <c r="N67" s="287"/>
      <c r="O67" s="287"/>
      <c r="P67" s="287"/>
      <c r="Q67" s="287"/>
      <c r="R67" s="287"/>
      <c r="S67" s="287"/>
      <c r="T67" s="287"/>
      <c r="U67" s="287"/>
      <c r="V67" s="287"/>
      <c r="W67" s="287"/>
      <c r="X67" s="287"/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7"/>
      <c r="AK67" s="287"/>
      <c r="AL67" s="287"/>
      <c r="AM67" s="287"/>
      <c r="AN67" s="287"/>
      <c r="AO67" s="287"/>
      <c r="AP67" s="287"/>
      <c r="AQ67" s="287"/>
      <c r="AR67" s="287"/>
      <c r="AS67" s="287"/>
      <c r="AT67" s="287"/>
      <c r="AU67" s="287"/>
      <c r="AV67" s="287"/>
      <c r="AW67" s="287"/>
      <c r="AX67" s="287"/>
      <c r="AY67" s="287"/>
      <c r="AZ67" s="287"/>
      <c r="BA67" s="287"/>
      <c r="BB67" s="287"/>
      <c r="BC67" s="287"/>
      <c r="BD67" s="287"/>
      <c r="BE67" s="287"/>
      <c r="BF67" s="287"/>
      <c r="BG67" s="287"/>
      <c r="BH67" s="287"/>
      <c r="BI67" s="287"/>
      <c r="BJ67" s="287"/>
      <c r="BK67" s="287"/>
      <c r="BL67" s="287"/>
      <c r="BM67" s="287"/>
      <c r="BN67" s="287"/>
      <c r="BO67" s="287"/>
      <c r="BP67" s="287"/>
      <c r="BQ67" s="287"/>
      <c r="BR67" s="287"/>
      <c r="BS67" s="287"/>
      <c r="BT67" s="287"/>
    </row>
    <row r="68" spans="1:72" s="289" customFormat="1" ht="13.5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  <c r="AP68" s="287"/>
      <c r="AQ68" s="287"/>
      <c r="AR68" s="287"/>
      <c r="AS68" s="287"/>
      <c r="AT68" s="287"/>
      <c r="AU68" s="287"/>
      <c r="AV68" s="287"/>
      <c r="AW68" s="287"/>
      <c r="AX68" s="287"/>
      <c r="AY68" s="287"/>
      <c r="AZ68" s="287"/>
      <c r="BA68" s="287"/>
      <c r="BB68" s="287"/>
      <c r="BC68" s="287"/>
      <c r="BD68" s="287"/>
      <c r="BE68" s="287"/>
      <c r="BF68" s="287"/>
      <c r="BG68" s="287"/>
      <c r="BH68" s="287"/>
      <c r="BI68" s="287"/>
      <c r="BJ68" s="287"/>
      <c r="BK68" s="287"/>
      <c r="BL68" s="287"/>
      <c r="BM68" s="287"/>
      <c r="BN68" s="287"/>
      <c r="BO68" s="287"/>
      <c r="BP68" s="287"/>
      <c r="BQ68" s="287"/>
      <c r="BR68" s="287"/>
      <c r="BS68" s="287"/>
      <c r="BT68" s="287"/>
    </row>
    <row r="69" spans="1:72" s="289" customFormat="1" ht="13.5">
      <c r="A69" s="287"/>
      <c r="B69" s="287"/>
      <c r="C69" s="287"/>
      <c r="D69" s="287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87"/>
      <c r="P69" s="287"/>
      <c r="Q69" s="287"/>
      <c r="R69" s="287"/>
      <c r="S69" s="287"/>
      <c r="T69" s="287"/>
      <c r="U69" s="287"/>
      <c r="V69" s="287"/>
      <c r="W69" s="287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</row>
    <row r="70" spans="1:72" s="289" customFormat="1" ht="13.5">
      <c r="A70" s="287"/>
      <c r="B70" s="287"/>
      <c r="C70" s="287"/>
      <c r="D70" s="287"/>
      <c r="E70" s="287"/>
      <c r="F70" s="287"/>
      <c r="G70" s="287"/>
      <c r="H70" s="287"/>
      <c r="I70" s="287"/>
      <c r="J70" s="287"/>
      <c r="K70" s="287"/>
      <c r="L70" s="287"/>
      <c r="M70" s="287"/>
      <c r="N70" s="287"/>
      <c r="O70" s="287"/>
      <c r="P70" s="287"/>
      <c r="Q70" s="287"/>
      <c r="R70" s="287"/>
      <c r="S70" s="287"/>
      <c r="T70" s="287"/>
      <c r="U70" s="287"/>
      <c r="V70" s="287"/>
      <c r="W70" s="287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  <c r="AT70" s="287"/>
      <c r="AU70" s="287"/>
      <c r="AV70" s="287"/>
      <c r="AW70" s="287"/>
      <c r="AX70" s="287"/>
      <c r="AY70" s="287"/>
      <c r="AZ70" s="287"/>
      <c r="BA70" s="287"/>
      <c r="BB70" s="287"/>
      <c r="BC70" s="287"/>
      <c r="BD70" s="287"/>
      <c r="BE70" s="287"/>
      <c r="BF70" s="287"/>
      <c r="BG70" s="287"/>
      <c r="BH70" s="287"/>
      <c r="BI70" s="287"/>
      <c r="BJ70" s="287"/>
      <c r="BK70" s="287"/>
      <c r="BL70" s="287"/>
      <c r="BM70" s="287"/>
      <c r="BN70" s="287"/>
      <c r="BO70" s="287"/>
      <c r="BP70" s="287"/>
      <c r="BQ70" s="287"/>
      <c r="BR70" s="287"/>
      <c r="BS70" s="287"/>
      <c r="BT70" s="287"/>
    </row>
    <row r="71" spans="1:72" s="289" customFormat="1" ht="13.5">
      <c r="A71" s="287"/>
      <c r="B71" s="287"/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</row>
    <row r="72" spans="1:72" s="289" customFormat="1" ht="13.5">
      <c r="A72" s="287"/>
      <c r="B72" s="287"/>
      <c r="C72" s="287"/>
      <c r="D72" s="287"/>
      <c r="E72" s="287"/>
      <c r="F72" s="287"/>
      <c r="G72" s="287"/>
      <c r="H72" s="287"/>
      <c r="I72" s="287"/>
      <c r="J72" s="287"/>
      <c r="K72" s="287"/>
      <c r="L72" s="287"/>
      <c r="M72" s="287"/>
      <c r="N72" s="287"/>
      <c r="O72" s="287"/>
      <c r="P72" s="287"/>
      <c r="Q72" s="287"/>
      <c r="R72" s="287"/>
      <c r="S72" s="287"/>
      <c r="T72" s="287"/>
      <c r="U72" s="287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287"/>
      <c r="BM72" s="287"/>
      <c r="BN72" s="287"/>
      <c r="BO72" s="287"/>
      <c r="BP72" s="287"/>
      <c r="BQ72" s="287"/>
      <c r="BR72" s="287"/>
      <c r="BS72" s="287"/>
      <c r="BT72" s="287"/>
    </row>
    <row r="73" spans="1:72" s="289" customFormat="1" ht="13.5">
      <c r="A73" s="287"/>
      <c r="B73" s="287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287"/>
      <c r="BM73" s="287"/>
      <c r="BN73" s="287"/>
      <c r="BO73" s="287"/>
      <c r="BP73" s="287"/>
      <c r="BQ73" s="287"/>
      <c r="BR73" s="287"/>
      <c r="BS73" s="287"/>
      <c r="BT73" s="287"/>
    </row>
    <row r="74" spans="1:72" s="289" customFormat="1" ht="13.5">
      <c r="A74" s="287"/>
      <c r="B74" s="287"/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</row>
    <row r="75" spans="1:72" s="289" customFormat="1" ht="13.5">
      <c r="A75" s="287"/>
      <c r="B75" s="287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</row>
    <row r="76" spans="1:72" s="289" customFormat="1" ht="13.5">
      <c r="A76" s="287"/>
      <c r="B76" s="287"/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287"/>
      <c r="BM76" s="287"/>
      <c r="BN76" s="287"/>
      <c r="BO76" s="287"/>
      <c r="BP76" s="287"/>
      <c r="BQ76" s="287"/>
      <c r="BR76" s="287"/>
      <c r="BS76" s="287"/>
      <c r="BT76" s="287"/>
    </row>
    <row r="77" spans="1:72" s="289" customFormat="1" ht="13.5">
      <c r="A77" s="287"/>
      <c r="B77" s="287"/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287"/>
      <c r="BM77" s="287"/>
      <c r="BN77" s="287"/>
      <c r="BO77" s="287"/>
      <c r="BP77" s="287"/>
      <c r="BQ77" s="287"/>
      <c r="BR77" s="287"/>
      <c r="BS77" s="287"/>
      <c r="BT77" s="287"/>
    </row>
    <row r="78" spans="1:72" s="289" customFormat="1" ht="13.5">
      <c r="A78" s="287"/>
      <c r="B78" s="287"/>
      <c r="C78" s="287"/>
      <c r="D78" s="287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287"/>
      <c r="BM78" s="287"/>
      <c r="BN78" s="287"/>
      <c r="BO78" s="287"/>
      <c r="BP78" s="287"/>
      <c r="BQ78" s="287"/>
      <c r="BR78" s="287"/>
      <c r="BS78" s="287"/>
      <c r="BT78" s="287"/>
    </row>
    <row r="79" spans="1:72" s="289" customFormat="1" ht="13.5">
      <c r="A79" s="287"/>
      <c r="B79" s="287"/>
      <c r="C79" s="287"/>
      <c r="D79" s="287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  <c r="P79" s="287"/>
      <c r="Q79" s="287"/>
      <c r="R79" s="287"/>
      <c r="S79" s="287"/>
      <c r="T79" s="287"/>
      <c r="U79" s="287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</row>
    <row r="80" spans="1:72" s="289" customFormat="1" ht="13.5">
      <c r="A80" s="287"/>
      <c r="B80" s="287"/>
      <c r="C80" s="287"/>
      <c r="D80" s="287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7"/>
      <c r="P80" s="287"/>
      <c r="Q80" s="287"/>
      <c r="R80" s="287"/>
      <c r="S80" s="287"/>
      <c r="T80" s="287"/>
      <c r="U80" s="287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287"/>
      <c r="BM80" s="287"/>
      <c r="BN80" s="287"/>
      <c r="BO80" s="287"/>
      <c r="BP80" s="287"/>
      <c r="BQ80" s="287"/>
      <c r="BR80" s="287"/>
      <c r="BS80" s="287"/>
      <c r="BT80" s="287"/>
    </row>
    <row r="81" spans="1:72" s="289" customFormat="1" ht="13.5">
      <c r="A81" s="287"/>
      <c r="B81" s="287"/>
      <c r="C81" s="287"/>
      <c r="D81" s="287"/>
      <c r="E81" s="287"/>
      <c r="F81" s="287"/>
      <c r="G81" s="287"/>
      <c r="H81" s="287"/>
      <c r="I81" s="287"/>
      <c r="J81" s="287"/>
      <c r="K81" s="287"/>
      <c r="L81" s="287"/>
      <c r="M81" s="287"/>
      <c r="N81" s="287"/>
      <c r="O81" s="287"/>
      <c r="P81" s="287"/>
      <c r="Q81" s="287"/>
      <c r="R81" s="287"/>
      <c r="S81" s="287"/>
      <c r="T81" s="287"/>
      <c r="U81" s="287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287"/>
      <c r="BM81" s="287"/>
      <c r="BN81" s="287"/>
      <c r="BO81" s="287"/>
      <c r="BP81" s="287"/>
      <c r="BQ81" s="287"/>
      <c r="BR81" s="287"/>
      <c r="BS81" s="287"/>
      <c r="BT81" s="287"/>
    </row>
    <row r="82" spans="1:72" s="289" customFormat="1" ht="13.5">
      <c r="A82" s="287"/>
      <c r="B82" s="287"/>
      <c r="C82" s="287"/>
      <c r="D82" s="287"/>
      <c r="E82" s="287"/>
      <c r="F82" s="287"/>
      <c r="G82" s="287"/>
      <c r="H82" s="287"/>
      <c r="I82" s="287"/>
      <c r="J82" s="287"/>
      <c r="K82" s="287"/>
      <c r="L82" s="287"/>
      <c r="M82" s="287"/>
      <c r="N82" s="287"/>
      <c r="O82" s="287"/>
      <c r="P82" s="287"/>
      <c r="Q82" s="287"/>
      <c r="R82" s="287"/>
      <c r="S82" s="287"/>
      <c r="T82" s="287"/>
      <c r="U82" s="287"/>
      <c r="V82" s="287"/>
      <c r="W82" s="287"/>
      <c r="X82" s="287"/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7"/>
      <c r="AK82" s="287"/>
      <c r="AL82" s="287"/>
      <c r="AM82" s="287"/>
      <c r="AN82" s="287"/>
      <c r="AO82" s="287"/>
      <c r="AP82" s="287"/>
      <c r="AQ82" s="287"/>
      <c r="AR82" s="287"/>
      <c r="AS82" s="287"/>
      <c r="AT82" s="287"/>
      <c r="AU82" s="287"/>
      <c r="AV82" s="287"/>
      <c r="AW82" s="287"/>
      <c r="AX82" s="287"/>
      <c r="AY82" s="287"/>
      <c r="AZ82" s="287"/>
      <c r="BA82" s="287"/>
      <c r="BB82" s="287"/>
      <c r="BC82" s="287"/>
      <c r="BD82" s="287"/>
      <c r="BE82" s="287"/>
      <c r="BF82" s="287"/>
      <c r="BG82" s="287"/>
      <c r="BH82" s="287"/>
      <c r="BI82" s="287"/>
      <c r="BJ82" s="287"/>
      <c r="BK82" s="287"/>
      <c r="BL82" s="287"/>
      <c r="BM82" s="287"/>
      <c r="BN82" s="287"/>
      <c r="BO82" s="287"/>
      <c r="BP82" s="287"/>
      <c r="BQ82" s="287"/>
      <c r="BR82" s="287"/>
      <c r="BS82" s="287"/>
      <c r="BT82" s="287"/>
    </row>
    <row r="83" spans="1:72" s="289" customFormat="1" ht="13.5">
      <c r="A83" s="287"/>
      <c r="B83" s="287"/>
      <c r="C83" s="287"/>
      <c r="D83" s="287"/>
      <c r="E83" s="287"/>
      <c r="F83" s="287"/>
      <c r="G83" s="287"/>
      <c r="H83" s="287"/>
      <c r="I83" s="287"/>
      <c r="J83" s="287"/>
      <c r="K83" s="287"/>
      <c r="L83" s="287"/>
      <c r="M83" s="287"/>
      <c r="N83" s="287"/>
      <c r="O83" s="287"/>
      <c r="P83" s="287"/>
      <c r="Q83" s="287"/>
      <c r="R83" s="287"/>
      <c r="S83" s="287"/>
      <c r="T83" s="287"/>
      <c r="U83" s="287"/>
      <c r="V83" s="287"/>
      <c r="W83" s="287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  <c r="AT83" s="287"/>
      <c r="AU83" s="287"/>
      <c r="AV83" s="287"/>
      <c r="AW83" s="287"/>
      <c r="AX83" s="287"/>
      <c r="AY83" s="287"/>
      <c r="AZ83" s="287"/>
      <c r="BA83" s="287"/>
      <c r="BB83" s="287"/>
      <c r="BC83" s="287"/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87"/>
      <c r="BO83" s="287"/>
      <c r="BP83" s="287"/>
      <c r="BQ83" s="287"/>
      <c r="BR83" s="287"/>
      <c r="BS83" s="287"/>
      <c r="BT83" s="287"/>
    </row>
    <row r="84" spans="1:72" s="289" customFormat="1" ht="13.5">
      <c r="A84" s="287"/>
      <c r="B84" s="287"/>
      <c r="C84" s="287"/>
      <c r="D84" s="287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</row>
    <row r="85" spans="1:72" s="289" customFormat="1" ht="13.5">
      <c r="A85" s="287"/>
      <c r="B85" s="287"/>
      <c r="C85" s="287"/>
      <c r="D85" s="287"/>
      <c r="E85" s="287"/>
      <c r="F85" s="287"/>
      <c r="G85" s="287"/>
      <c r="H85" s="287"/>
      <c r="I85" s="287"/>
      <c r="J85" s="287"/>
      <c r="K85" s="287"/>
      <c r="L85" s="287"/>
      <c r="M85" s="287"/>
      <c r="N85" s="287"/>
      <c r="O85" s="287"/>
      <c r="P85" s="287"/>
      <c r="Q85" s="287"/>
      <c r="R85" s="287"/>
      <c r="S85" s="287"/>
      <c r="T85" s="287"/>
      <c r="U85" s="287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287"/>
      <c r="BM85" s="287"/>
      <c r="BN85" s="287"/>
      <c r="BO85" s="287"/>
      <c r="BP85" s="287"/>
      <c r="BQ85" s="287"/>
      <c r="BR85" s="287"/>
      <c r="BS85" s="287"/>
      <c r="BT85" s="287"/>
    </row>
    <row r="86" spans="1:72" s="289" customFormat="1" ht="13.5">
      <c r="A86" s="287"/>
      <c r="B86" s="287"/>
      <c r="C86" s="287"/>
      <c r="D86" s="287"/>
      <c r="E86" s="287"/>
      <c r="F86" s="287"/>
      <c r="G86" s="287"/>
      <c r="H86" s="287"/>
      <c r="I86" s="287"/>
      <c r="J86" s="287"/>
      <c r="K86" s="287"/>
      <c r="L86" s="287"/>
      <c r="M86" s="287"/>
      <c r="N86" s="287"/>
      <c r="O86" s="287"/>
      <c r="P86" s="287"/>
      <c r="Q86" s="287"/>
      <c r="R86" s="287"/>
      <c r="S86" s="287"/>
      <c r="T86" s="287"/>
      <c r="U86" s="287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287"/>
      <c r="BM86" s="287"/>
      <c r="BN86" s="287"/>
      <c r="BO86" s="287"/>
      <c r="BP86" s="287"/>
      <c r="BQ86" s="287"/>
      <c r="BR86" s="287"/>
      <c r="BS86" s="287"/>
      <c r="BT86" s="287"/>
    </row>
    <row r="87" spans="1:72" s="289" customFormat="1" ht="13.5">
      <c r="A87" s="287"/>
      <c r="B87" s="287"/>
      <c r="C87" s="287"/>
      <c r="D87" s="287"/>
      <c r="E87" s="287"/>
      <c r="F87" s="287"/>
      <c r="G87" s="287"/>
      <c r="H87" s="287"/>
      <c r="I87" s="287"/>
      <c r="J87" s="287"/>
      <c r="K87" s="287"/>
      <c r="L87" s="287"/>
      <c r="M87" s="287"/>
      <c r="N87" s="287"/>
      <c r="O87" s="287"/>
      <c r="P87" s="287"/>
      <c r="Q87" s="287"/>
      <c r="R87" s="287"/>
      <c r="S87" s="287"/>
      <c r="T87" s="287"/>
      <c r="U87" s="287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287"/>
      <c r="BM87" s="287"/>
      <c r="BN87" s="287"/>
      <c r="BO87" s="287"/>
      <c r="BP87" s="287"/>
      <c r="BQ87" s="287"/>
      <c r="BR87" s="287"/>
      <c r="BS87" s="287"/>
      <c r="BT87" s="287"/>
    </row>
    <row r="88" spans="1:72" s="289" customFormat="1" ht="13.5">
      <c r="A88" s="287"/>
      <c r="B88" s="287"/>
      <c r="C88" s="287"/>
      <c r="D88" s="287"/>
      <c r="E88" s="287"/>
      <c r="F88" s="287"/>
      <c r="G88" s="287"/>
      <c r="H88" s="287"/>
      <c r="I88" s="287"/>
      <c r="J88" s="287"/>
      <c r="K88" s="287"/>
      <c r="L88" s="287"/>
      <c r="M88" s="287"/>
      <c r="N88" s="287"/>
      <c r="O88" s="287"/>
      <c r="P88" s="287"/>
      <c r="Q88" s="287"/>
      <c r="R88" s="287"/>
      <c r="S88" s="287"/>
      <c r="T88" s="287"/>
      <c r="U88" s="287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287"/>
      <c r="BM88" s="287"/>
      <c r="BN88" s="287"/>
      <c r="BO88" s="287"/>
      <c r="BP88" s="287"/>
      <c r="BQ88" s="287"/>
      <c r="BR88" s="287"/>
      <c r="BS88" s="287"/>
      <c r="BT88" s="287"/>
    </row>
    <row r="89" spans="1:72" s="289" customFormat="1" ht="13.5">
      <c r="A89" s="287"/>
      <c r="B89" s="287"/>
      <c r="C89" s="287"/>
      <c r="D89" s="287"/>
      <c r="E89" s="287"/>
      <c r="F89" s="287"/>
      <c r="G89" s="287"/>
      <c r="H89" s="287"/>
      <c r="I89" s="287"/>
      <c r="J89" s="287"/>
      <c r="K89" s="287"/>
      <c r="L89" s="287"/>
      <c r="M89" s="287"/>
      <c r="N89" s="287"/>
      <c r="O89" s="287"/>
      <c r="P89" s="287"/>
      <c r="Q89" s="287"/>
      <c r="R89" s="287"/>
      <c r="S89" s="287"/>
      <c r="T89" s="287"/>
      <c r="U89" s="287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</row>
    <row r="90" spans="1:72" s="289" customFormat="1" ht="13.5">
      <c r="A90" s="287"/>
      <c r="B90" s="287"/>
      <c r="C90" s="287"/>
      <c r="D90" s="287"/>
      <c r="E90" s="287"/>
      <c r="F90" s="287"/>
      <c r="G90" s="287"/>
      <c r="H90" s="287"/>
      <c r="I90" s="287"/>
      <c r="J90" s="287"/>
      <c r="K90" s="287"/>
      <c r="L90" s="287"/>
      <c r="M90" s="287"/>
      <c r="N90" s="287"/>
      <c r="O90" s="287"/>
      <c r="P90" s="287"/>
      <c r="Q90" s="287"/>
      <c r="R90" s="287"/>
      <c r="S90" s="287"/>
      <c r="T90" s="287"/>
      <c r="U90" s="287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287"/>
      <c r="BM90" s="287"/>
      <c r="BN90" s="287"/>
      <c r="BO90" s="287"/>
      <c r="BP90" s="287"/>
      <c r="BQ90" s="287"/>
      <c r="BR90" s="287"/>
      <c r="BS90" s="287"/>
      <c r="BT90" s="287"/>
    </row>
    <row r="91" spans="1:72" s="289" customFormat="1" ht="13.5">
      <c r="A91" s="287"/>
      <c r="B91" s="287"/>
      <c r="C91" s="287"/>
      <c r="D91" s="287"/>
      <c r="E91" s="287"/>
      <c r="F91" s="287"/>
      <c r="G91" s="287"/>
      <c r="H91" s="287"/>
      <c r="I91" s="287"/>
      <c r="J91" s="287"/>
      <c r="K91" s="287"/>
      <c r="L91" s="287"/>
      <c r="M91" s="287"/>
      <c r="N91" s="287"/>
      <c r="O91" s="287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287"/>
      <c r="BM91" s="287"/>
      <c r="BN91" s="287"/>
      <c r="BO91" s="287"/>
      <c r="BP91" s="287"/>
      <c r="BQ91" s="287"/>
      <c r="BR91" s="287"/>
      <c r="BS91" s="287"/>
      <c r="BT91" s="287"/>
    </row>
    <row r="92" spans="1:72" s="289" customFormat="1" ht="13.5">
      <c r="A92" s="287"/>
      <c r="B92" s="287"/>
      <c r="C92" s="287"/>
      <c r="D92" s="287"/>
      <c r="E92" s="287"/>
      <c r="F92" s="287"/>
      <c r="G92" s="287"/>
      <c r="H92" s="287"/>
      <c r="I92" s="287"/>
      <c r="J92" s="287"/>
      <c r="K92" s="287"/>
      <c r="L92" s="287"/>
      <c r="M92" s="287"/>
      <c r="N92" s="287"/>
      <c r="O92" s="287"/>
      <c r="P92" s="287"/>
      <c r="Q92" s="287"/>
      <c r="R92" s="287"/>
      <c r="S92" s="287"/>
      <c r="T92" s="287"/>
      <c r="U92" s="287"/>
      <c r="V92" s="287"/>
      <c r="W92" s="287"/>
      <c r="X92" s="287"/>
      <c r="Y92" s="287"/>
      <c r="Z92" s="287"/>
      <c r="AA92" s="287"/>
      <c r="AB92" s="287"/>
      <c r="AC92" s="287"/>
      <c r="AD92" s="287"/>
      <c r="AE92" s="287"/>
      <c r="AF92" s="287"/>
      <c r="AG92" s="287"/>
      <c r="AH92" s="287"/>
      <c r="AI92" s="287"/>
      <c r="AJ92" s="287"/>
      <c r="AK92" s="287"/>
      <c r="AL92" s="287"/>
      <c r="AM92" s="287"/>
      <c r="AN92" s="287"/>
      <c r="AO92" s="287"/>
      <c r="AP92" s="287"/>
      <c r="AQ92" s="287"/>
      <c r="AR92" s="287"/>
      <c r="AS92" s="287"/>
      <c r="AT92" s="287"/>
      <c r="AU92" s="287"/>
      <c r="AV92" s="287"/>
      <c r="AW92" s="287"/>
      <c r="AX92" s="287"/>
      <c r="AY92" s="287"/>
      <c r="AZ92" s="287"/>
      <c r="BA92" s="287"/>
      <c r="BB92" s="287"/>
      <c r="BC92" s="287"/>
      <c r="BD92" s="287"/>
      <c r="BE92" s="287"/>
      <c r="BF92" s="287"/>
      <c r="BG92" s="287"/>
      <c r="BH92" s="287"/>
      <c r="BI92" s="287"/>
      <c r="BJ92" s="287"/>
      <c r="BK92" s="287"/>
      <c r="BL92" s="287"/>
      <c r="BM92" s="287"/>
      <c r="BN92" s="287"/>
      <c r="BO92" s="287"/>
      <c r="BP92" s="287"/>
      <c r="BQ92" s="287"/>
      <c r="BR92" s="287"/>
      <c r="BS92" s="287"/>
      <c r="BT92" s="287"/>
    </row>
    <row r="93" spans="1:72" s="289" customFormat="1" ht="13.5">
      <c r="A93" s="287"/>
      <c r="B93" s="287"/>
      <c r="C93" s="287"/>
      <c r="D93" s="287"/>
      <c r="E93" s="287"/>
      <c r="F93" s="287"/>
      <c r="G93" s="287"/>
      <c r="H93" s="287"/>
      <c r="I93" s="287"/>
      <c r="J93" s="287"/>
      <c r="K93" s="287"/>
      <c r="L93" s="287"/>
      <c r="M93" s="287"/>
      <c r="N93" s="287"/>
      <c r="O93" s="287"/>
      <c r="P93" s="287"/>
      <c r="Q93" s="287"/>
      <c r="R93" s="287"/>
      <c r="S93" s="287"/>
      <c r="T93" s="287"/>
      <c r="U93" s="287"/>
      <c r="V93" s="287"/>
      <c r="W93" s="287"/>
      <c r="X93" s="287"/>
      <c r="Y93" s="287"/>
      <c r="Z93" s="287"/>
      <c r="AA93" s="287"/>
      <c r="AB93" s="287"/>
      <c r="AC93" s="287"/>
      <c r="AD93" s="287"/>
      <c r="AE93" s="287"/>
      <c r="AF93" s="287"/>
      <c r="AG93" s="287"/>
      <c r="AH93" s="287"/>
      <c r="AI93" s="287"/>
      <c r="AJ93" s="287"/>
      <c r="AK93" s="287"/>
      <c r="AL93" s="287"/>
      <c r="AM93" s="287"/>
      <c r="AN93" s="287"/>
      <c r="AO93" s="287"/>
      <c r="AP93" s="287"/>
      <c r="AQ93" s="287"/>
      <c r="AR93" s="287"/>
      <c r="AS93" s="287"/>
      <c r="AT93" s="287"/>
      <c r="AU93" s="287"/>
      <c r="AV93" s="287"/>
      <c r="AW93" s="287"/>
      <c r="AX93" s="287"/>
      <c r="AY93" s="287"/>
      <c r="AZ93" s="287"/>
      <c r="BA93" s="287"/>
      <c r="BB93" s="287"/>
      <c r="BC93" s="287"/>
      <c r="BD93" s="287"/>
      <c r="BE93" s="287"/>
      <c r="BF93" s="287"/>
      <c r="BG93" s="287"/>
      <c r="BH93" s="287"/>
      <c r="BI93" s="287"/>
      <c r="BJ93" s="287"/>
      <c r="BK93" s="287"/>
      <c r="BL93" s="287"/>
      <c r="BM93" s="287"/>
      <c r="BN93" s="287"/>
      <c r="BO93" s="287"/>
      <c r="BP93" s="287"/>
      <c r="BQ93" s="287"/>
      <c r="BR93" s="287"/>
      <c r="BS93" s="287"/>
      <c r="BT93" s="287"/>
    </row>
    <row r="94" spans="1:72" s="289" customFormat="1" ht="13.5">
      <c r="A94" s="287"/>
      <c r="B94" s="287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</row>
    <row r="95" spans="1:72" s="289" customFormat="1" ht="13.5">
      <c r="A95" s="287"/>
      <c r="B95" s="287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7"/>
      <c r="P95" s="287"/>
      <c r="Q95" s="287"/>
      <c r="R95" s="287"/>
      <c r="S95" s="287"/>
      <c r="T95" s="287"/>
      <c r="U95" s="287"/>
      <c r="V95" s="287"/>
      <c r="W95" s="287"/>
      <c r="X95" s="287"/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7"/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7"/>
      <c r="AW95" s="287"/>
      <c r="AX95" s="287"/>
      <c r="AY95" s="287"/>
      <c r="AZ95" s="287"/>
      <c r="BA95" s="287"/>
      <c r="BB95" s="287"/>
      <c r="BC95" s="287"/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</row>
    <row r="96" spans="1:72" s="289" customFormat="1" ht="13.5">
      <c r="A96" s="287"/>
      <c r="B96" s="287"/>
      <c r="C96" s="287"/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</row>
    <row r="97" spans="1:72" s="289" customFormat="1" ht="13.5">
      <c r="A97" s="287"/>
      <c r="B97" s="287"/>
      <c r="C97" s="287"/>
      <c r="D97" s="287"/>
      <c r="E97" s="287"/>
      <c r="F97" s="287"/>
      <c r="G97" s="287"/>
      <c r="H97" s="287"/>
      <c r="I97" s="287"/>
      <c r="J97" s="287"/>
      <c r="K97" s="287"/>
      <c r="L97" s="287"/>
      <c r="M97" s="287"/>
      <c r="N97" s="287"/>
      <c r="O97" s="287"/>
      <c r="P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  <c r="AL97" s="287"/>
      <c r="AM97" s="287"/>
      <c r="AN97" s="287"/>
      <c r="AO97" s="287"/>
      <c r="AP97" s="287"/>
      <c r="AQ97" s="287"/>
      <c r="AR97" s="287"/>
      <c r="AS97" s="287"/>
      <c r="AT97" s="287"/>
      <c r="AU97" s="287"/>
      <c r="AV97" s="287"/>
      <c r="AW97" s="287"/>
      <c r="AX97" s="287"/>
      <c r="AY97" s="287"/>
      <c r="AZ97" s="287"/>
      <c r="BA97" s="287"/>
      <c r="BB97" s="287"/>
      <c r="BC97" s="287"/>
      <c r="BD97" s="287"/>
      <c r="BE97" s="287"/>
      <c r="BF97" s="287"/>
      <c r="BG97" s="287"/>
      <c r="BH97" s="287"/>
      <c r="BI97" s="287"/>
      <c r="BJ97" s="287"/>
      <c r="BK97" s="287"/>
      <c r="BL97" s="287"/>
      <c r="BM97" s="287"/>
      <c r="BN97" s="287"/>
      <c r="BO97" s="287"/>
      <c r="BP97" s="287"/>
      <c r="BQ97" s="287"/>
      <c r="BR97" s="287"/>
      <c r="BS97" s="287"/>
      <c r="BT97" s="287"/>
    </row>
    <row r="98" spans="1:72" s="289" customFormat="1" ht="13.5">
      <c r="A98" s="287"/>
      <c r="B98" s="287"/>
      <c r="C98" s="287"/>
      <c r="D98" s="287"/>
      <c r="E98" s="287"/>
      <c r="F98" s="287"/>
      <c r="G98" s="287"/>
      <c r="H98" s="287"/>
      <c r="I98" s="287"/>
      <c r="J98" s="287"/>
      <c r="K98" s="287"/>
      <c r="L98" s="287"/>
      <c r="M98" s="287"/>
      <c r="N98" s="287"/>
      <c r="O98" s="287"/>
      <c r="P98" s="287"/>
      <c r="Q98" s="287"/>
      <c r="R98" s="287"/>
      <c r="S98" s="287"/>
      <c r="T98" s="287"/>
      <c r="U98" s="287"/>
      <c r="V98" s="287"/>
      <c r="W98" s="287"/>
      <c r="X98" s="287"/>
      <c r="Y98" s="287"/>
      <c r="Z98" s="287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287"/>
      <c r="BD98" s="287"/>
      <c r="BE98" s="287"/>
      <c r="BF98" s="287"/>
      <c r="BG98" s="287"/>
      <c r="BH98" s="287"/>
      <c r="BI98" s="287"/>
      <c r="BJ98" s="287"/>
      <c r="BK98" s="287"/>
      <c r="BL98" s="287"/>
      <c r="BM98" s="287"/>
      <c r="BN98" s="287"/>
      <c r="BO98" s="287"/>
      <c r="BP98" s="287"/>
      <c r="BQ98" s="287"/>
      <c r="BR98" s="287"/>
      <c r="BS98" s="287"/>
      <c r="BT98" s="287"/>
    </row>
    <row r="99" spans="1:72" s="289" customFormat="1" ht="13.5">
      <c r="A99" s="287"/>
      <c r="B99" s="287"/>
      <c r="C99" s="287"/>
      <c r="D99" s="287"/>
      <c r="E99" s="287"/>
      <c r="F99" s="287"/>
      <c r="G99" s="287"/>
      <c r="H99" s="287"/>
      <c r="I99" s="287"/>
      <c r="J99" s="287"/>
      <c r="K99" s="287"/>
      <c r="L99" s="287"/>
      <c r="M99" s="287"/>
      <c r="N99" s="287"/>
      <c r="O99" s="287"/>
      <c r="P99" s="287"/>
      <c r="Q99" s="287"/>
      <c r="R99" s="287"/>
      <c r="S99" s="287"/>
      <c r="T99" s="287"/>
      <c r="U99" s="287"/>
      <c r="V99" s="287"/>
      <c r="W99" s="287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</row>
    <row r="100" spans="1:72" s="289" customFormat="1" ht="13.5">
      <c r="A100" s="287"/>
      <c r="B100" s="287"/>
      <c r="C100" s="287"/>
      <c r="D100" s="287"/>
      <c r="E100" s="287"/>
      <c r="F100" s="287"/>
      <c r="G100" s="287"/>
      <c r="H100" s="287"/>
      <c r="I100" s="287"/>
      <c r="J100" s="287"/>
      <c r="K100" s="287"/>
      <c r="L100" s="287"/>
      <c r="M100" s="287"/>
      <c r="N100" s="287"/>
      <c r="O100" s="287"/>
      <c r="P100" s="287"/>
      <c r="Q100" s="287"/>
      <c r="R100" s="287"/>
      <c r="S100" s="287"/>
      <c r="T100" s="287"/>
      <c r="U100" s="287"/>
      <c r="V100" s="287"/>
      <c r="W100" s="287"/>
      <c r="X100" s="287"/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287"/>
      <c r="BD100" s="287"/>
      <c r="BE100" s="287"/>
      <c r="BF100" s="287"/>
      <c r="BG100" s="287"/>
      <c r="BH100" s="287"/>
      <c r="BI100" s="287"/>
      <c r="BJ100" s="287"/>
      <c r="BK100" s="287"/>
      <c r="BL100" s="287"/>
      <c r="BM100" s="287"/>
      <c r="BN100" s="287"/>
      <c r="BO100" s="287"/>
      <c r="BP100" s="287"/>
      <c r="BQ100" s="287"/>
      <c r="BR100" s="287"/>
      <c r="BS100" s="287"/>
      <c r="BT100" s="287"/>
    </row>
    <row r="101" spans="1:72" s="289" customFormat="1" ht="13.5">
      <c r="A101" s="287"/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</row>
    <row r="102" spans="1:72" s="289" customFormat="1" ht="13.5">
      <c r="A102" s="287"/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</row>
    <row r="103" spans="1:72" s="289" customFormat="1" ht="13.5">
      <c r="A103" s="287"/>
      <c r="B103" s="287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</row>
    <row r="104" spans="1:72" s="289" customFormat="1" ht="13.5">
      <c r="A104" s="287"/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</row>
    <row r="105" spans="1:72" s="289" customFormat="1" ht="13.5">
      <c r="A105" s="287"/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</row>
    <row r="106" spans="1:72" s="289" customFormat="1" ht="13.5">
      <c r="A106" s="287"/>
      <c r="B106" s="287"/>
      <c r="C106" s="287"/>
      <c r="D106" s="287"/>
      <c r="E106" s="287"/>
      <c r="F106" s="287"/>
      <c r="G106" s="287"/>
      <c r="H106" s="287"/>
      <c r="I106" s="287"/>
      <c r="J106" s="287"/>
      <c r="K106" s="287"/>
      <c r="L106" s="287"/>
      <c r="M106" s="287"/>
      <c r="N106" s="287"/>
      <c r="O106" s="287"/>
      <c r="P106" s="287"/>
      <c r="Q106" s="287"/>
      <c r="R106" s="287"/>
      <c r="S106" s="287"/>
      <c r="T106" s="287"/>
      <c r="U106" s="287"/>
      <c r="V106" s="287"/>
      <c r="W106" s="287"/>
      <c r="X106" s="287"/>
      <c r="Y106" s="287"/>
      <c r="Z106" s="287"/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7"/>
      <c r="AK106" s="287"/>
      <c r="AL106" s="287"/>
      <c r="AM106" s="287"/>
      <c r="AN106" s="287"/>
      <c r="AO106" s="287"/>
      <c r="AP106" s="287"/>
      <c r="AQ106" s="287"/>
      <c r="AR106" s="287"/>
      <c r="AS106" s="287"/>
      <c r="AT106" s="287"/>
      <c r="AU106" s="287"/>
      <c r="AV106" s="287"/>
      <c r="AW106" s="287"/>
      <c r="AX106" s="287"/>
      <c r="AY106" s="287"/>
      <c r="AZ106" s="287"/>
      <c r="BA106" s="287"/>
      <c r="BB106" s="287"/>
      <c r="BC106" s="287"/>
      <c r="BD106" s="287"/>
      <c r="BE106" s="287"/>
      <c r="BF106" s="287"/>
      <c r="BG106" s="287"/>
      <c r="BH106" s="287"/>
      <c r="BI106" s="287"/>
      <c r="BJ106" s="287"/>
      <c r="BK106" s="287"/>
      <c r="BL106" s="287"/>
      <c r="BM106" s="287"/>
      <c r="BN106" s="287"/>
      <c r="BO106" s="287"/>
      <c r="BP106" s="287"/>
      <c r="BQ106" s="287"/>
      <c r="BR106" s="287"/>
      <c r="BS106" s="287"/>
      <c r="BT106" s="287"/>
    </row>
    <row r="107" spans="1:72" s="289" customFormat="1" ht="13.5">
      <c r="A107" s="287"/>
      <c r="B107" s="287"/>
      <c r="C107" s="287"/>
      <c r="D107" s="287"/>
      <c r="E107" s="287"/>
      <c r="F107" s="287"/>
      <c r="G107" s="287"/>
      <c r="H107" s="287"/>
      <c r="I107" s="287"/>
      <c r="J107" s="287"/>
      <c r="K107" s="287"/>
      <c r="L107" s="287"/>
      <c r="M107" s="287"/>
      <c r="N107" s="287"/>
      <c r="O107" s="287"/>
      <c r="P107" s="287"/>
      <c r="Q107" s="287"/>
      <c r="R107" s="287"/>
      <c r="S107" s="287"/>
      <c r="T107" s="287"/>
      <c r="U107" s="287"/>
      <c r="V107" s="287"/>
      <c r="W107" s="287"/>
      <c r="X107" s="287"/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7"/>
      <c r="AK107" s="287"/>
      <c r="AL107" s="287"/>
      <c r="AM107" s="287"/>
      <c r="AN107" s="287"/>
      <c r="AO107" s="287"/>
      <c r="AP107" s="287"/>
      <c r="AQ107" s="287"/>
      <c r="AR107" s="287"/>
      <c r="AS107" s="287"/>
      <c r="AT107" s="287"/>
      <c r="AU107" s="287"/>
      <c r="AV107" s="287"/>
      <c r="AW107" s="287"/>
      <c r="AX107" s="287"/>
      <c r="AY107" s="287"/>
      <c r="AZ107" s="287"/>
      <c r="BA107" s="287"/>
      <c r="BB107" s="287"/>
      <c r="BC107" s="287"/>
      <c r="BD107" s="287"/>
      <c r="BE107" s="287"/>
      <c r="BF107" s="287"/>
      <c r="BG107" s="287"/>
      <c r="BH107" s="287"/>
      <c r="BI107" s="287"/>
      <c r="BJ107" s="287"/>
      <c r="BK107" s="287"/>
      <c r="BL107" s="287"/>
      <c r="BM107" s="287"/>
      <c r="BN107" s="287"/>
      <c r="BO107" s="287"/>
      <c r="BP107" s="287"/>
      <c r="BQ107" s="287"/>
      <c r="BR107" s="287"/>
      <c r="BS107" s="287"/>
      <c r="BT107" s="287"/>
    </row>
    <row r="108" spans="1:72" s="289" customFormat="1" ht="13.5">
      <c r="A108" s="287"/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</row>
    <row r="109" spans="1:72" s="289" customFormat="1" ht="13.5">
      <c r="A109" s="287"/>
      <c r="B109" s="287"/>
      <c r="C109" s="287"/>
      <c r="D109" s="287"/>
      <c r="E109" s="287"/>
      <c r="F109" s="287"/>
      <c r="G109" s="287"/>
      <c r="H109" s="287"/>
      <c r="I109" s="287"/>
      <c r="J109" s="287"/>
      <c r="K109" s="287"/>
      <c r="L109" s="287"/>
      <c r="M109" s="287"/>
      <c r="N109" s="287"/>
      <c r="O109" s="287"/>
      <c r="P109" s="287"/>
      <c r="Q109" s="287"/>
      <c r="R109" s="287"/>
      <c r="S109" s="287"/>
      <c r="T109" s="287"/>
      <c r="U109" s="287"/>
      <c r="V109" s="287"/>
      <c r="W109" s="287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</row>
    <row r="110" spans="1:72" s="289" customFormat="1" ht="13.5">
      <c r="A110" s="287"/>
      <c r="B110" s="287"/>
      <c r="C110" s="287"/>
      <c r="D110" s="287"/>
      <c r="E110" s="287"/>
      <c r="F110" s="287"/>
      <c r="G110" s="287"/>
      <c r="H110" s="287"/>
      <c r="I110" s="287"/>
      <c r="J110" s="287"/>
      <c r="K110" s="287"/>
      <c r="L110" s="287"/>
      <c r="M110" s="287"/>
      <c r="N110" s="287"/>
      <c r="O110" s="287"/>
      <c r="P110" s="287"/>
      <c r="Q110" s="287"/>
      <c r="R110" s="287"/>
      <c r="S110" s="287"/>
      <c r="T110" s="287"/>
      <c r="U110" s="287"/>
      <c r="V110" s="287"/>
      <c r="W110" s="287"/>
      <c r="X110" s="287"/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7"/>
      <c r="AK110" s="287"/>
      <c r="AL110" s="287"/>
      <c r="AM110" s="287"/>
      <c r="AN110" s="287"/>
      <c r="AO110" s="287"/>
      <c r="AP110" s="287"/>
      <c r="AQ110" s="287"/>
      <c r="AR110" s="287"/>
      <c r="AS110" s="287"/>
      <c r="AT110" s="287"/>
      <c r="AU110" s="287"/>
      <c r="AV110" s="287"/>
      <c r="AW110" s="287"/>
      <c r="AX110" s="287"/>
      <c r="AY110" s="287"/>
      <c r="AZ110" s="287"/>
      <c r="BA110" s="287"/>
      <c r="BB110" s="287"/>
      <c r="BC110" s="287"/>
      <c r="BD110" s="287"/>
      <c r="BE110" s="287"/>
      <c r="BF110" s="287"/>
      <c r="BG110" s="287"/>
      <c r="BH110" s="287"/>
      <c r="BI110" s="287"/>
      <c r="BJ110" s="287"/>
      <c r="BK110" s="287"/>
      <c r="BL110" s="287"/>
      <c r="BM110" s="287"/>
      <c r="BN110" s="287"/>
      <c r="BO110" s="287"/>
      <c r="BP110" s="287"/>
      <c r="BQ110" s="287"/>
      <c r="BR110" s="287"/>
      <c r="BS110" s="287"/>
      <c r="BT110" s="287"/>
    </row>
    <row r="111" spans="1:72" s="289" customFormat="1" ht="13.5">
      <c r="A111" s="287"/>
      <c r="B111" s="287"/>
      <c r="C111" s="287"/>
      <c r="D111" s="287"/>
      <c r="E111" s="287"/>
      <c r="F111" s="287"/>
      <c r="G111" s="287"/>
      <c r="H111" s="287"/>
      <c r="I111" s="287"/>
      <c r="J111" s="287"/>
      <c r="K111" s="287"/>
      <c r="L111" s="287"/>
      <c r="M111" s="287"/>
      <c r="N111" s="287"/>
      <c r="O111" s="287"/>
      <c r="P111" s="287"/>
      <c r="Q111" s="287"/>
      <c r="R111" s="287"/>
      <c r="S111" s="287"/>
      <c r="T111" s="287"/>
      <c r="U111" s="287"/>
      <c r="V111" s="287"/>
      <c r="W111" s="287"/>
      <c r="X111" s="287"/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7"/>
      <c r="AK111" s="287"/>
      <c r="AL111" s="287"/>
      <c r="AM111" s="287"/>
      <c r="AN111" s="287"/>
      <c r="AO111" s="287"/>
      <c r="AP111" s="287"/>
      <c r="AQ111" s="287"/>
      <c r="AR111" s="287"/>
      <c r="AS111" s="287"/>
      <c r="AT111" s="287"/>
      <c r="AU111" s="287"/>
      <c r="AV111" s="287"/>
      <c r="AW111" s="287"/>
      <c r="AX111" s="287"/>
      <c r="AY111" s="287"/>
      <c r="AZ111" s="287"/>
      <c r="BA111" s="287"/>
      <c r="BB111" s="287"/>
      <c r="BC111" s="287"/>
      <c r="BD111" s="287"/>
      <c r="BE111" s="287"/>
      <c r="BF111" s="287"/>
      <c r="BG111" s="287"/>
      <c r="BH111" s="287"/>
      <c r="BI111" s="287"/>
      <c r="BJ111" s="287"/>
      <c r="BK111" s="287"/>
      <c r="BL111" s="287"/>
      <c r="BM111" s="287"/>
      <c r="BN111" s="287"/>
      <c r="BO111" s="287"/>
      <c r="BP111" s="287"/>
      <c r="BQ111" s="287"/>
      <c r="BR111" s="287"/>
      <c r="BS111" s="287"/>
      <c r="BT111" s="287"/>
    </row>
    <row r="112" spans="1:72" s="289" customFormat="1" ht="13.5">
      <c r="A112" s="287"/>
      <c r="B112" s="287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87"/>
      <c r="AQ112" s="287"/>
      <c r="AR112" s="287"/>
      <c r="AS112" s="287"/>
      <c r="AT112" s="287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</row>
    <row r="113" spans="1:72" s="289" customFormat="1" ht="13.5">
      <c r="A113" s="287"/>
      <c r="B113" s="287"/>
      <c r="C113" s="287"/>
      <c r="D113" s="287"/>
      <c r="E113" s="287"/>
      <c r="F113" s="287"/>
      <c r="G113" s="287"/>
      <c r="H113" s="287"/>
      <c r="I113" s="287"/>
      <c r="J113" s="287"/>
      <c r="K113" s="287"/>
      <c r="L113" s="287"/>
      <c r="M113" s="287"/>
      <c r="N113" s="287"/>
      <c r="O113" s="287"/>
      <c r="P113" s="287"/>
      <c r="Q113" s="287"/>
      <c r="R113" s="287"/>
      <c r="S113" s="287"/>
      <c r="T113" s="287"/>
      <c r="U113" s="287"/>
      <c r="V113" s="287"/>
      <c r="W113" s="287"/>
      <c r="X113" s="287"/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</row>
    <row r="114" spans="1:72" s="289" customFormat="1" ht="13.5">
      <c r="A114" s="287"/>
      <c r="B114" s="287"/>
      <c r="C114" s="287"/>
      <c r="D114" s="287"/>
      <c r="E114" s="287"/>
      <c r="F114" s="287"/>
      <c r="G114" s="287"/>
      <c r="H114" s="287"/>
      <c r="I114" s="287"/>
      <c r="J114" s="287"/>
      <c r="K114" s="287"/>
      <c r="L114" s="287"/>
      <c r="M114" s="287"/>
      <c r="N114" s="287"/>
      <c r="O114" s="287"/>
      <c r="P114" s="287"/>
      <c r="Q114" s="287"/>
      <c r="R114" s="287"/>
      <c r="S114" s="287"/>
      <c r="T114" s="287"/>
      <c r="U114" s="287"/>
      <c r="V114" s="287"/>
      <c r="W114" s="287"/>
      <c r="X114" s="287"/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7"/>
      <c r="AK114" s="287"/>
      <c r="AL114" s="287"/>
      <c r="AM114" s="287"/>
      <c r="AN114" s="287"/>
      <c r="AO114" s="287"/>
      <c r="AP114" s="287"/>
      <c r="AQ114" s="287"/>
      <c r="AR114" s="287"/>
      <c r="AS114" s="287"/>
      <c r="AT114" s="287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</row>
    <row r="115" spans="1:72" s="289" customFormat="1" ht="13.5">
      <c r="A115" s="287"/>
      <c r="B115" s="287"/>
      <c r="C115" s="287"/>
      <c r="D115" s="287"/>
      <c r="E115" s="287"/>
      <c r="F115" s="287"/>
      <c r="G115" s="287"/>
      <c r="H115" s="287"/>
      <c r="I115" s="287"/>
      <c r="J115" s="287"/>
      <c r="K115" s="287"/>
      <c r="L115" s="287"/>
      <c r="M115" s="287"/>
      <c r="N115" s="287"/>
      <c r="O115" s="287"/>
      <c r="P115" s="287"/>
      <c r="Q115" s="287"/>
      <c r="R115" s="287"/>
      <c r="S115" s="287"/>
      <c r="T115" s="287"/>
      <c r="U115" s="287"/>
      <c r="V115" s="287"/>
      <c r="W115" s="287"/>
      <c r="X115" s="287"/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7"/>
      <c r="AK115" s="287"/>
      <c r="AL115" s="287"/>
      <c r="AM115" s="287"/>
      <c r="AN115" s="287"/>
      <c r="AO115" s="287"/>
      <c r="AP115" s="287"/>
      <c r="AQ115" s="287"/>
      <c r="AR115" s="287"/>
      <c r="AS115" s="287"/>
      <c r="AT115" s="287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</row>
    <row r="116" spans="1:72" s="289" customFormat="1" ht="13.5">
      <c r="A116" s="287"/>
      <c r="B116" s="287"/>
      <c r="C116" s="287"/>
      <c r="D116" s="287"/>
      <c r="E116" s="287"/>
      <c r="F116" s="287"/>
      <c r="G116" s="287"/>
      <c r="H116" s="287"/>
      <c r="I116" s="287"/>
      <c r="J116" s="287"/>
      <c r="K116" s="287"/>
      <c r="L116" s="287"/>
      <c r="M116" s="287"/>
      <c r="N116" s="287"/>
      <c r="O116" s="287"/>
      <c r="P116" s="287"/>
      <c r="Q116" s="287"/>
      <c r="R116" s="287"/>
      <c r="S116" s="287"/>
      <c r="T116" s="287"/>
      <c r="U116" s="287"/>
      <c r="V116" s="287"/>
      <c r="W116" s="287"/>
      <c r="X116" s="287"/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7"/>
      <c r="AL116" s="287"/>
      <c r="AM116" s="287"/>
      <c r="AN116" s="287"/>
      <c r="AO116" s="287"/>
      <c r="AP116" s="287"/>
      <c r="AQ116" s="287"/>
      <c r="AR116" s="287"/>
      <c r="AS116" s="287"/>
      <c r="AT116" s="287"/>
      <c r="AU116" s="287"/>
      <c r="AV116" s="287"/>
      <c r="AW116" s="287"/>
      <c r="AX116" s="287"/>
      <c r="AY116" s="287"/>
      <c r="AZ116" s="287"/>
      <c r="BA116" s="287"/>
      <c r="BB116" s="287"/>
      <c r="BC116" s="287"/>
      <c r="BD116" s="287"/>
      <c r="BE116" s="287"/>
      <c r="BF116" s="287"/>
      <c r="BG116" s="287"/>
      <c r="BH116" s="287"/>
      <c r="BI116" s="287"/>
      <c r="BJ116" s="287"/>
      <c r="BK116" s="287"/>
      <c r="BL116" s="287"/>
      <c r="BM116" s="287"/>
      <c r="BN116" s="287"/>
      <c r="BO116" s="287"/>
      <c r="BP116" s="287"/>
      <c r="BQ116" s="287"/>
      <c r="BR116" s="287"/>
      <c r="BS116" s="287"/>
      <c r="BT116" s="287"/>
    </row>
    <row r="117" spans="1:72" s="289" customFormat="1" ht="13.5">
      <c r="A117" s="287"/>
      <c r="B117" s="287"/>
      <c r="C117" s="287"/>
      <c r="D117" s="287"/>
      <c r="E117" s="287"/>
      <c r="F117" s="287"/>
      <c r="G117" s="287"/>
      <c r="H117" s="287"/>
      <c r="I117" s="287"/>
      <c r="J117" s="287"/>
      <c r="K117" s="287"/>
      <c r="L117" s="287"/>
      <c r="M117" s="287"/>
      <c r="N117" s="287"/>
      <c r="O117" s="287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7"/>
      <c r="AU117" s="287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7"/>
      <c r="BI117" s="287"/>
      <c r="BJ117" s="287"/>
      <c r="BK117" s="287"/>
      <c r="BL117" s="287"/>
      <c r="BM117" s="287"/>
      <c r="BN117" s="287"/>
      <c r="BO117" s="287"/>
      <c r="BP117" s="287"/>
      <c r="BQ117" s="287"/>
      <c r="BR117" s="287"/>
      <c r="BS117" s="287"/>
      <c r="BT117" s="287"/>
    </row>
    <row r="118" spans="1:72" s="289" customFormat="1" ht="13.5">
      <c r="A118" s="287"/>
      <c r="B118" s="287"/>
      <c r="C118" s="287"/>
      <c r="D118" s="287"/>
      <c r="E118" s="287"/>
      <c r="F118" s="287"/>
      <c r="G118" s="287"/>
      <c r="H118" s="287"/>
      <c r="I118" s="287"/>
      <c r="J118" s="287"/>
      <c r="K118" s="287"/>
      <c r="L118" s="287"/>
      <c r="M118" s="287"/>
      <c r="N118" s="287"/>
      <c r="O118" s="287"/>
      <c r="P118" s="287"/>
      <c r="Q118" s="287"/>
      <c r="R118" s="287"/>
      <c r="S118" s="287"/>
      <c r="T118" s="287"/>
      <c r="U118" s="287"/>
      <c r="V118" s="287"/>
      <c r="W118" s="287"/>
      <c r="X118" s="287"/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</row>
    <row r="119" spans="1:72" s="289" customFormat="1" ht="13.5">
      <c r="A119" s="287"/>
      <c r="B119" s="287"/>
      <c r="C119" s="287"/>
      <c r="D119" s="287"/>
      <c r="E119" s="287"/>
      <c r="F119" s="287"/>
      <c r="G119" s="287"/>
      <c r="H119" s="287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287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  <c r="AR119" s="287"/>
      <c r="AS119" s="287"/>
      <c r="AT119" s="287"/>
      <c r="AU119" s="287"/>
      <c r="AV119" s="287"/>
      <c r="AW119" s="287"/>
      <c r="AX119" s="287"/>
      <c r="AY119" s="287"/>
      <c r="AZ119" s="287"/>
      <c r="BA119" s="287"/>
      <c r="BB119" s="287"/>
      <c r="BC119" s="287"/>
      <c r="BD119" s="287"/>
      <c r="BE119" s="287"/>
      <c r="BF119" s="287"/>
      <c r="BG119" s="287"/>
      <c r="BH119" s="287"/>
      <c r="BI119" s="287"/>
      <c r="BJ119" s="287"/>
      <c r="BK119" s="287"/>
      <c r="BL119" s="287"/>
      <c r="BM119" s="287"/>
      <c r="BN119" s="287"/>
      <c r="BO119" s="287"/>
      <c r="BP119" s="287"/>
      <c r="BQ119" s="287"/>
      <c r="BR119" s="287"/>
      <c r="BS119" s="287"/>
      <c r="BT119" s="287"/>
    </row>
    <row r="120" spans="1:72" s="289" customFormat="1" ht="13.5">
      <c r="A120" s="287"/>
      <c r="B120" s="287"/>
      <c r="C120" s="287"/>
      <c r="D120" s="287"/>
      <c r="E120" s="287"/>
      <c r="F120" s="287"/>
      <c r="G120" s="287"/>
      <c r="H120" s="287"/>
      <c r="I120" s="287"/>
      <c r="J120" s="287"/>
      <c r="K120" s="287"/>
      <c r="L120" s="287"/>
      <c r="M120" s="287"/>
      <c r="N120" s="287"/>
      <c r="O120" s="287"/>
      <c r="P120" s="287"/>
      <c r="Q120" s="287"/>
      <c r="R120" s="287"/>
      <c r="S120" s="287"/>
      <c r="T120" s="287"/>
      <c r="U120" s="287"/>
      <c r="V120" s="287"/>
      <c r="W120" s="287"/>
      <c r="X120" s="287"/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7"/>
      <c r="AK120" s="287"/>
      <c r="AL120" s="287"/>
      <c r="AM120" s="287"/>
      <c r="AN120" s="287"/>
      <c r="AO120" s="287"/>
      <c r="AP120" s="287"/>
      <c r="AQ120" s="287"/>
      <c r="AR120" s="287"/>
      <c r="AS120" s="287"/>
      <c r="AT120" s="28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</row>
    <row r="121" spans="1:72" s="289" customFormat="1" ht="13.5">
      <c r="A121" s="287"/>
      <c r="B121" s="287"/>
      <c r="C121" s="287"/>
      <c r="D121" s="287"/>
      <c r="E121" s="287"/>
      <c r="F121" s="287"/>
      <c r="G121" s="287"/>
      <c r="H121" s="287"/>
      <c r="I121" s="287"/>
      <c r="J121" s="287"/>
      <c r="K121" s="287"/>
      <c r="L121" s="287"/>
      <c r="M121" s="287"/>
      <c r="N121" s="287"/>
      <c r="O121" s="287"/>
      <c r="P121" s="287"/>
      <c r="Q121" s="287"/>
      <c r="R121" s="287"/>
      <c r="S121" s="287"/>
      <c r="T121" s="287"/>
      <c r="U121" s="287"/>
      <c r="V121" s="287"/>
      <c r="W121" s="287"/>
      <c r="X121" s="287"/>
      <c r="Y121" s="287"/>
      <c r="Z121" s="287"/>
      <c r="AA121" s="287"/>
      <c r="AB121" s="287"/>
      <c r="AC121" s="287"/>
      <c r="AD121" s="287"/>
      <c r="AE121" s="287"/>
      <c r="AF121" s="287"/>
      <c r="AG121" s="287"/>
      <c r="AH121" s="287"/>
      <c r="AI121" s="287"/>
      <c r="AJ121" s="287"/>
      <c r="AK121" s="287"/>
      <c r="AL121" s="287"/>
      <c r="AM121" s="287"/>
      <c r="AN121" s="287"/>
      <c r="AO121" s="287"/>
      <c r="AP121" s="287"/>
      <c r="AQ121" s="287"/>
      <c r="AR121" s="287"/>
      <c r="AS121" s="287"/>
      <c r="AT121" s="28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</row>
    <row r="122" spans="1:72" s="289" customFormat="1" ht="13.5">
      <c r="A122" s="287"/>
      <c r="B122" s="287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87"/>
      <c r="AQ122" s="287"/>
      <c r="AR122" s="287"/>
      <c r="AS122" s="287"/>
      <c r="AT122" s="28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</row>
    <row r="123" spans="1:72" s="289" customFormat="1" ht="13.5">
      <c r="A123" s="287"/>
      <c r="B123" s="287"/>
      <c r="C123" s="287"/>
      <c r="D123" s="287"/>
      <c r="E123" s="287"/>
      <c r="F123" s="287"/>
      <c r="G123" s="287"/>
      <c r="H123" s="287"/>
      <c r="I123" s="287"/>
      <c r="J123" s="287"/>
      <c r="K123" s="287"/>
      <c r="L123" s="287"/>
      <c r="M123" s="287"/>
      <c r="N123" s="287"/>
      <c r="O123" s="287"/>
      <c r="P123" s="287"/>
      <c r="Q123" s="287"/>
      <c r="R123" s="287"/>
      <c r="S123" s="287"/>
      <c r="T123" s="287"/>
      <c r="U123" s="287"/>
      <c r="V123" s="287"/>
      <c r="W123" s="287"/>
      <c r="X123" s="287"/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7"/>
      <c r="AK123" s="287"/>
      <c r="AL123" s="287"/>
      <c r="AM123" s="287"/>
      <c r="AN123" s="287"/>
      <c r="AO123" s="287"/>
      <c r="AP123" s="287"/>
      <c r="AQ123" s="287"/>
      <c r="AR123" s="287"/>
      <c r="AS123" s="287"/>
      <c r="AT123" s="28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</row>
    <row r="124" spans="1:72" s="289" customFormat="1" ht="13.5">
      <c r="A124" s="287"/>
      <c r="B124" s="287"/>
      <c r="C124" s="287"/>
      <c r="D124" s="287"/>
      <c r="E124" s="287"/>
      <c r="F124" s="287"/>
      <c r="G124" s="287"/>
      <c r="H124" s="287"/>
      <c r="I124" s="287"/>
      <c r="J124" s="287"/>
      <c r="K124" s="287"/>
      <c r="L124" s="287"/>
      <c r="M124" s="287"/>
      <c r="N124" s="287"/>
      <c r="O124" s="287"/>
      <c r="P124" s="287"/>
      <c r="Q124" s="287"/>
      <c r="R124" s="287"/>
      <c r="S124" s="287"/>
      <c r="T124" s="287"/>
      <c r="U124" s="287"/>
      <c r="V124" s="287"/>
      <c r="W124" s="287"/>
      <c r="X124" s="287"/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7"/>
      <c r="AK124" s="287"/>
      <c r="AL124" s="287"/>
      <c r="AM124" s="287"/>
      <c r="AN124" s="287"/>
      <c r="AO124" s="287"/>
      <c r="AP124" s="287"/>
      <c r="AQ124" s="287"/>
      <c r="AR124" s="287"/>
      <c r="AS124" s="287"/>
      <c r="AT124" s="28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</row>
    <row r="125" spans="1:72" s="289" customFormat="1" ht="13.5">
      <c r="A125" s="287"/>
      <c r="B125" s="287"/>
      <c r="C125" s="287"/>
      <c r="D125" s="287"/>
      <c r="E125" s="287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7"/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7"/>
      <c r="AK125" s="287"/>
      <c r="AL125" s="287"/>
      <c r="AM125" s="287"/>
      <c r="AN125" s="287"/>
      <c r="AO125" s="287"/>
      <c r="AP125" s="287"/>
      <c r="AQ125" s="287"/>
      <c r="AR125" s="287"/>
      <c r="AS125" s="287"/>
      <c r="AT125" s="28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</row>
    <row r="126" spans="1:72" s="289" customFormat="1" ht="13.5">
      <c r="A126" s="287"/>
      <c r="B126" s="287"/>
      <c r="C126" s="287"/>
      <c r="D126" s="287"/>
      <c r="E126" s="287"/>
      <c r="F126" s="287"/>
      <c r="G126" s="287"/>
      <c r="H126" s="287"/>
      <c r="I126" s="287"/>
      <c r="J126" s="287"/>
      <c r="K126" s="287"/>
      <c r="L126" s="287"/>
      <c r="M126" s="287"/>
      <c r="N126" s="287"/>
      <c r="O126" s="287"/>
      <c r="P126" s="287"/>
      <c r="Q126" s="287"/>
      <c r="R126" s="287"/>
      <c r="S126" s="287"/>
      <c r="T126" s="287"/>
      <c r="U126" s="287"/>
      <c r="V126" s="287"/>
      <c r="W126" s="287"/>
      <c r="X126" s="287"/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7"/>
      <c r="AK126" s="287"/>
      <c r="AL126" s="287"/>
      <c r="AM126" s="287"/>
      <c r="AN126" s="287"/>
      <c r="AO126" s="287"/>
      <c r="AP126" s="287"/>
      <c r="AQ126" s="287"/>
      <c r="AR126" s="287"/>
      <c r="AS126" s="287"/>
      <c r="AT126" s="28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</row>
    <row r="127" spans="1:72" s="289" customFormat="1" ht="13.5">
      <c r="A127" s="287"/>
      <c r="B127" s="287"/>
      <c r="C127" s="287"/>
      <c r="D127" s="287"/>
      <c r="E127" s="287"/>
      <c r="F127" s="287"/>
      <c r="G127" s="287"/>
      <c r="H127" s="287"/>
      <c r="I127" s="287"/>
      <c r="J127" s="287"/>
      <c r="K127" s="287"/>
      <c r="L127" s="287"/>
      <c r="M127" s="287"/>
      <c r="N127" s="287"/>
      <c r="O127" s="287"/>
      <c r="P127" s="287"/>
      <c r="Q127" s="287"/>
      <c r="R127" s="287"/>
      <c r="S127" s="287"/>
      <c r="T127" s="287"/>
      <c r="U127" s="287"/>
      <c r="V127" s="287"/>
      <c r="W127" s="287"/>
      <c r="X127" s="287"/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7"/>
      <c r="AK127" s="287"/>
      <c r="AL127" s="287"/>
      <c r="AM127" s="287"/>
      <c r="AN127" s="287"/>
      <c r="AO127" s="287"/>
      <c r="AP127" s="287"/>
      <c r="AQ127" s="287"/>
      <c r="AR127" s="287"/>
      <c r="AS127" s="287"/>
      <c r="AT127" s="28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</row>
    <row r="128" spans="1:72" s="289" customFormat="1" ht="13.5">
      <c r="A128" s="287"/>
      <c r="B128" s="287"/>
      <c r="C128" s="287"/>
      <c r="D128" s="287"/>
      <c r="E128" s="287"/>
      <c r="F128" s="287"/>
      <c r="G128" s="287"/>
      <c r="H128" s="287"/>
      <c r="I128" s="287"/>
      <c r="J128" s="287"/>
      <c r="K128" s="287"/>
      <c r="L128" s="287"/>
      <c r="M128" s="287"/>
      <c r="N128" s="287"/>
      <c r="O128" s="287"/>
      <c r="P128" s="287"/>
      <c r="Q128" s="287"/>
      <c r="R128" s="287"/>
      <c r="S128" s="287"/>
      <c r="T128" s="287"/>
      <c r="U128" s="287"/>
      <c r="V128" s="287"/>
      <c r="W128" s="287"/>
      <c r="X128" s="287"/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7"/>
      <c r="AK128" s="287"/>
      <c r="AL128" s="287"/>
      <c r="AM128" s="287"/>
      <c r="AN128" s="287"/>
      <c r="AO128" s="287"/>
      <c r="AP128" s="287"/>
      <c r="AQ128" s="287"/>
      <c r="AR128" s="287"/>
      <c r="AS128" s="287"/>
      <c r="AT128" s="28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</row>
    <row r="129" spans="1:72" s="289" customFormat="1" ht="13.5">
      <c r="A129" s="287"/>
      <c r="B129" s="287"/>
      <c r="C129" s="287"/>
      <c r="D129" s="287"/>
      <c r="E129" s="287"/>
      <c r="F129" s="287"/>
      <c r="G129" s="287"/>
      <c r="H129" s="287"/>
      <c r="I129" s="287"/>
      <c r="J129" s="287"/>
      <c r="K129" s="287"/>
      <c r="L129" s="287"/>
      <c r="M129" s="287"/>
      <c r="N129" s="287"/>
      <c r="O129" s="287"/>
      <c r="P129" s="287"/>
      <c r="Q129" s="287"/>
      <c r="R129" s="287"/>
      <c r="S129" s="287"/>
      <c r="T129" s="287"/>
      <c r="U129" s="287"/>
      <c r="V129" s="287"/>
      <c r="W129" s="287"/>
      <c r="X129" s="287"/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7"/>
      <c r="AK129" s="287"/>
      <c r="AL129" s="287"/>
      <c r="AM129" s="287"/>
      <c r="AN129" s="287"/>
      <c r="AO129" s="287"/>
      <c r="AP129" s="287"/>
      <c r="AQ129" s="287"/>
      <c r="AR129" s="287"/>
      <c r="AS129" s="287"/>
      <c r="AT129" s="28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</row>
    <row r="130" spans="1:72" s="289" customFormat="1" ht="13.5">
      <c r="A130" s="287"/>
      <c r="B130" s="287"/>
      <c r="C130" s="287"/>
      <c r="D130" s="287"/>
      <c r="E130" s="287"/>
      <c r="F130" s="287"/>
      <c r="G130" s="287"/>
      <c r="H130" s="287"/>
      <c r="I130" s="287"/>
      <c r="J130" s="287"/>
      <c r="K130" s="287"/>
      <c r="L130" s="287"/>
      <c r="M130" s="287"/>
      <c r="N130" s="287"/>
      <c r="O130" s="287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</row>
    <row r="131" spans="1:72" s="289" customFormat="1" ht="13.5">
      <c r="A131" s="287"/>
      <c r="B131" s="287"/>
      <c r="C131" s="287"/>
      <c r="D131" s="287"/>
      <c r="E131" s="287"/>
      <c r="F131" s="287"/>
      <c r="G131" s="287"/>
      <c r="H131" s="287"/>
      <c r="I131" s="287"/>
      <c r="J131" s="287"/>
      <c r="K131" s="287"/>
      <c r="L131" s="287"/>
      <c r="M131" s="287"/>
      <c r="N131" s="287"/>
      <c r="O131" s="287"/>
      <c r="P131" s="287"/>
      <c r="Q131" s="287"/>
      <c r="R131" s="287"/>
      <c r="S131" s="287"/>
      <c r="T131" s="287"/>
      <c r="U131" s="287"/>
      <c r="V131" s="287"/>
      <c r="W131" s="287"/>
      <c r="X131" s="287"/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7"/>
      <c r="AK131" s="287"/>
      <c r="AL131" s="287"/>
      <c r="AM131" s="287"/>
      <c r="AN131" s="287"/>
      <c r="AO131" s="287"/>
      <c r="AP131" s="287"/>
      <c r="AQ131" s="287"/>
      <c r="AR131" s="287"/>
      <c r="AS131" s="287"/>
      <c r="AT131" s="28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</row>
    <row r="132" spans="1:72" s="289" customFormat="1" ht="13.5">
      <c r="A132" s="287"/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</row>
    <row r="133" spans="1:72" s="289" customFormat="1" ht="13.5">
      <c r="A133" s="287"/>
      <c r="B133" s="287"/>
      <c r="C133" s="287"/>
      <c r="D133" s="287"/>
      <c r="E133" s="287"/>
      <c r="F133" s="287"/>
      <c r="G133" s="287"/>
      <c r="H133" s="287"/>
      <c r="I133" s="287"/>
      <c r="J133" s="287"/>
      <c r="K133" s="287"/>
      <c r="L133" s="287"/>
      <c r="M133" s="287"/>
      <c r="N133" s="287"/>
      <c r="O133" s="287"/>
      <c r="P133" s="287"/>
      <c r="Q133" s="287"/>
      <c r="R133" s="287"/>
      <c r="S133" s="287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  <c r="AP133" s="287"/>
      <c r="AQ133" s="287"/>
      <c r="AR133" s="287"/>
      <c r="AS133" s="287"/>
      <c r="AT133" s="28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</row>
    <row r="134" spans="1:72" s="289" customFormat="1" ht="13.5">
      <c r="A134" s="287"/>
      <c r="B134" s="287"/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  <c r="R134" s="287"/>
      <c r="S134" s="287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  <c r="AP134" s="287"/>
      <c r="AQ134" s="287"/>
      <c r="AR134" s="287"/>
      <c r="AS134" s="287"/>
      <c r="AT134" s="28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</row>
    <row r="135" spans="1:72" s="289" customFormat="1" ht="13.5">
      <c r="A135" s="287"/>
      <c r="B135" s="287"/>
      <c r="C135" s="287"/>
      <c r="D135" s="287"/>
      <c r="E135" s="287"/>
      <c r="F135" s="287"/>
      <c r="G135" s="287"/>
      <c r="H135" s="287"/>
      <c r="I135" s="287"/>
      <c r="J135" s="287"/>
      <c r="K135" s="287"/>
      <c r="L135" s="287"/>
      <c r="M135" s="287"/>
      <c r="N135" s="287"/>
      <c r="O135" s="287"/>
      <c r="P135" s="287"/>
      <c r="Q135" s="287"/>
      <c r="R135" s="287"/>
      <c r="S135" s="287"/>
      <c r="T135" s="287"/>
      <c r="U135" s="287"/>
      <c r="V135" s="287"/>
      <c r="W135" s="287"/>
      <c r="X135" s="287"/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7"/>
      <c r="AK135" s="287"/>
      <c r="AL135" s="287"/>
      <c r="AM135" s="287"/>
      <c r="AN135" s="287"/>
      <c r="AO135" s="287"/>
      <c r="AP135" s="287"/>
      <c r="AQ135" s="287"/>
      <c r="AR135" s="287"/>
      <c r="AS135" s="287"/>
      <c r="AT135" s="28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</row>
    <row r="136" spans="1:72" s="289" customFormat="1" ht="13.5">
      <c r="A136" s="287"/>
      <c r="B136" s="287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7"/>
      <c r="P136" s="287"/>
      <c r="Q136" s="287"/>
      <c r="R136" s="287"/>
      <c r="S136" s="287"/>
      <c r="T136" s="287"/>
      <c r="U136" s="287"/>
      <c r="V136" s="287"/>
      <c r="W136" s="287"/>
      <c r="X136" s="287"/>
      <c r="Y136" s="287"/>
      <c r="Z136" s="287"/>
      <c r="AA136" s="287"/>
      <c r="AB136" s="287"/>
      <c r="AC136" s="287"/>
      <c r="AD136" s="287"/>
      <c r="AE136" s="287"/>
      <c r="AF136" s="287"/>
      <c r="AG136" s="287"/>
      <c r="AH136" s="287"/>
      <c r="AI136" s="287"/>
      <c r="AJ136" s="287"/>
      <c r="AK136" s="287"/>
      <c r="AL136" s="287"/>
      <c r="AM136" s="287"/>
      <c r="AN136" s="287"/>
      <c r="AO136" s="287"/>
      <c r="AP136" s="287"/>
      <c r="AQ136" s="287"/>
      <c r="AR136" s="287"/>
      <c r="AS136" s="287"/>
      <c r="AT136" s="28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</row>
    <row r="137" spans="1:72" s="289" customFormat="1" ht="13.5">
      <c r="A137" s="287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  <c r="AR137" s="287"/>
      <c r="AS137" s="287"/>
      <c r="AT137" s="28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</row>
    <row r="138" spans="1:72" s="289" customFormat="1" ht="13.5">
      <c r="A138" s="287"/>
      <c r="B138" s="287"/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  <c r="R138" s="287"/>
      <c r="S138" s="287"/>
      <c r="T138" s="287"/>
      <c r="U138" s="287"/>
      <c r="V138" s="287"/>
      <c r="W138" s="287"/>
      <c r="X138" s="287"/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7"/>
      <c r="AK138" s="287"/>
      <c r="AL138" s="287"/>
      <c r="AM138" s="287"/>
      <c r="AN138" s="287"/>
      <c r="AO138" s="287"/>
      <c r="AP138" s="287"/>
      <c r="AQ138" s="287"/>
      <c r="AR138" s="287"/>
      <c r="AS138" s="287"/>
      <c r="AT138" s="28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</row>
    <row r="139" spans="1:72" s="289" customFormat="1" ht="13.5">
      <c r="A139" s="287"/>
      <c r="B139" s="287"/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  <c r="R139" s="287"/>
      <c r="S139" s="287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  <c r="AP139" s="287"/>
      <c r="AQ139" s="287"/>
      <c r="AR139" s="287"/>
      <c r="AS139" s="287"/>
      <c r="AT139" s="28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</row>
    <row r="140" spans="1:72" s="289" customFormat="1" ht="13.5">
      <c r="A140" s="287"/>
      <c r="B140" s="287"/>
      <c r="C140" s="287"/>
      <c r="D140" s="287"/>
      <c r="E140" s="287"/>
      <c r="F140" s="287"/>
      <c r="G140" s="287"/>
      <c r="H140" s="287"/>
      <c r="I140" s="287"/>
      <c r="J140" s="287"/>
      <c r="K140" s="287"/>
      <c r="L140" s="287"/>
      <c r="M140" s="287"/>
      <c r="N140" s="287"/>
      <c r="O140" s="287"/>
      <c r="P140" s="287"/>
      <c r="Q140" s="287"/>
      <c r="R140" s="287"/>
      <c r="S140" s="287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  <c r="AP140" s="287"/>
      <c r="AQ140" s="287"/>
      <c r="AR140" s="287"/>
      <c r="AS140" s="287"/>
      <c r="AT140" s="28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</row>
    <row r="141" spans="1:72" s="289" customFormat="1" ht="13.5">
      <c r="A141" s="287"/>
      <c r="B141" s="287"/>
      <c r="C141" s="287"/>
      <c r="D141" s="287"/>
      <c r="E141" s="287"/>
      <c r="F141" s="287"/>
      <c r="G141" s="287"/>
      <c r="H141" s="287"/>
      <c r="I141" s="287"/>
      <c r="J141" s="287"/>
      <c r="K141" s="287"/>
      <c r="L141" s="287"/>
      <c r="M141" s="287"/>
      <c r="N141" s="287"/>
      <c r="O141" s="287"/>
      <c r="P141" s="287"/>
      <c r="Q141" s="287"/>
      <c r="R141" s="287"/>
      <c r="S141" s="287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  <c r="AP141" s="287"/>
      <c r="AQ141" s="287"/>
      <c r="AR141" s="287"/>
      <c r="AS141" s="287"/>
      <c r="AT141" s="28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</row>
    <row r="142" spans="1:72" s="289" customFormat="1" ht="13.5">
      <c r="A142" s="287"/>
      <c r="B142" s="287"/>
      <c r="C142" s="287"/>
      <c r="D142" s="287"/>
      <c r="E142" s="287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7"/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7"/>
      <c r="AK142" s="287"/>
      <c r="AL142" s="287"/>
      <c r="AM142" s="287"/>
      <c r="AN142" s="287"/>
      <c r="AO142" s="287"/>
      <c r="AP142" s="287"/>
      <c r="AQ142" s="287"/>
      <c r="AR142" s="287"/>
      <c r="AS142" s="287"/>
      <c r="AT142" s="28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</row>
    <row r="143" spans="1:72" s="289" customFormat="1" ht="13.5">
      <c r="A143" s="287"/>
      <c r="B143" s="287"/>
      <c r="C143" s="287"/>
      <c r="D143" s="287"/>
      <c r="E143" s="287"/>
      <c r="F143" s="287"/>
      <c r="G143" s="287"/>
      <c r="H143" s="287"/>
      <c r="I143" s="287"/>
      <c r="J143" s="287"/>
      <c r="K143" s="287"/>
      <c r="L143" s="287"/>
      <c r="M143" s="287"/>
      <c r="N143" s="287"/>
      <c r="O143" s="287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</row>
    <row r="144" spans="1:72" s="289" customFormat="1" ht="13.5">
      <c r="A144" s="287"/>
      <c r="B144" s="287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87"/>
      <c r="AQ144" s="287"/>
      <c r="AR144" s="287"/>
      <c r="AS144" s="287"/>
      <c r="AT144" s="28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</row>
    <row r="145" spans="1:72" s="289" customFormat="1" ht="13.5">
      <c r="A145" s="287"/>
      <c r="B145" s="287"/>
      <c r="C145" s="287"/>
      <c r="D145" s="287"/>
      <c r="E145" s="287"/>
      <c r="F145" s="287"/>
      <c r="G145" s="287"/>
      <c r="H145" s="287"/>
      <c r="I145" s="287"/>
      <c r="J145" s="287"/>
      <c r="K145" s="287"/>
      <c r="L145" s="287"/>
      <c r="M145" s="287"/>
      <c r="N145" s="287"/>
      <c r="O145" s="287"/>
      <c r="P145" s="287"/>
      <c r="Q145" s="287"/>
      <c r="R145" s="287"/>
      <c r="S145" s="287"/>
      <c r="T145" s="287"/>
      <c r="U145" s="287"/>
      <c r="V145" s="287"/>
      <c r="W145" s="287"/>
      <c r="X145" s="287"/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7"/>
      <c r="AK145" s="287"/>
      <c r="AL145" s="287"/>
      <c r="AM145" s="287"/>
      <c r="AN145" s="287"/>
      <c r="AO145" s="287"/>
      <c r="AP145" s="287"/>
      <c r="AQ145" s="287"/>
      <c r="AR145" s="287"/>
      <c r="AS145" s="287"/>
      <c r="AT145" s="28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</row>
    <row r="146" spans="1:72" s="289" customFormat="1" ht="13.5">
      <c r="A146" s="287"/>
      <c r="B146" s="287"/>
      <c r="C146" s="287"/>
      <c r="D146" s="287"/>
      <c r="E146" s="287"/>
      <c r="F146" s="287"/>
      <c r="G146" s="287"/>
      <c r="H146" s="287"/>
      <c r="I146" s="287"/>
      <c r="J146" s="287"/>
      <c r="K146" s="287"/>
      <c r="L146" s="287"/>
      <c r="M146" s="287"/>
      <c r="N146" s="287"/>
      <c r="O146" s="287"/>
      <c r="P146" s="287"/>
      <c r="Q146" s="287"/>
      <c r="R146" s="287"/>
      <c r="S146" s="287"/>
      <c r="T146" s="287"/>
      <c r="U146" s="287"/>
      <c r="V146" s="287"/>
      <c r="W146" s="287"/>
      <c r="X146" s="287"/>
      <c r="Y146" s="287"/>
      <c r="Z146" s="287"/>
      <c r="AA146" s="287"/>
      <c r="AB146" s="287"/>
      <c r="AC146" s="287"/>
      <c r="AD146" s="287"/>
      <c r="AE146" s="287"/>
      <c r="AF146" s="287"/>
      <c r="AG146" s="287"/>
      <c r="AH146" s="287"/>
      <c r="AI146" s="287"/>
      <c r="AJ146" s="287"/>
      <c r="AK146" s="287"/>
      <c r="AL146" s="287"/>
      <c r="AM146" s="287"/>
      <c r="AN146" s="287"/>
      <c r="AO146" s="287"/>
      <c r="AP146" s="287"/>
      <c r="AQ146" s="287"/>
      <c r="AR146" s="287"/>
      <c r="AS146" s="287"/>
      <c r="AT146" s="28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</row>
    <row r="147" spans="1:72" s="289" customFormat="1" ht="13.5">
      <c r="A147" s="287"/>
      <c r="B147" s="287"/>
      <c r="C147" s="287"/>
      <c r="D147" s="287"/>
      <c r="E147" s="287"/>
      <c r="F147" s="287"/>
      <c r="G147" s="287"/>
      <c r="H147" s="287"/>
      <c r="I147" s="287"/>
      <c r="J147" s="287"/>
      <c r="K147" s="287"/>
      <c r="L147" s="287"/>
      <c r="M147" s="287"/>
      <c r="N147" s="287"/>
      <c r="O147" s="287"/>
      <c r="P147" s="287"/>
      <c r="Q147" s="287"/>
      <c r="R147" s="287"/>
      <c r="S147" s="287"/>
      <c r="T147" s="287"/>
      <c r="U147" s="287"/>
      <c r="V147" s="287"/>
      <c r="W147" s="287"/>
      <c r="X147" s="287"/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7"/>
      <c r="AK147" s="287"/>
      <c r="AL147" s="287"/>
      <c r="AM147" s="287"/>
      <c r="AN147" s="287"/>
      <c r="AO147" s="287"/>
      <c r="AP147" s="287"/>
      <c r="AQ147" s="287"/>
      <c r="AR147" s="287"/>
      <c r="AS147" s="287"/>
      <c r="AT147" s="28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</row>
    <row r="148" spans="1:72" s="289" customFormat="1" ht="13.5">
      <c r="A148" s="287"/>
      <c r="B148" s="287"/>
      <c r="C148" s="287"/>
      <c r="D148" s="287"/>
      <c r="E148" s="287"/>
      <c r="F148" s="287"/>
      <c r="G148" s="287"/>
      <c r="H148" s="287"/>
      <c r="I148" s="287"/>
      <c r="J148" s="287"/>
      <c r="K148" s="287"/>
      <c r="L148" s="287"/>
      <c r="M148" s="287"/>
      <c r="N148" s="287"/>
      <c r="O148" s="287"/>
      <c r="P148" s="287"/>
      <c r="Q148" s="287"/>
      <c r="R148" s="287"/>
      <c r="S148" s="287"/>
      <c r="T148" s="287"/>
      <c r="U148" s="287"/>
      <c r="V148" s="287"/>
      <c r="W148" s="287"/>
      <c r="X148" s="287"/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7"/>
      <c r="AK148" s="287"/>
      <c r="AL148" s="287"/>
      <c r="AM148" s="287"/>
      <c r="AN148" s="287"/>
      <c r="AO148" s="287"/>
      <c r="AP148" s="287"/>
      <c r="AQ148" s="287"/>
      <c r="AR148" s="287"/>
      <c r="AS148" s="287"/>
      <c r="AT148" s="28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</row>
    <row r="149" spans="1:72" s="289" customFormat="1" ht="13.5">
      <c r="A149" s="287"/>
      <c r="B149" s="287"/>
      <c r="C149" s="287"/>
      <c r="D149" s="287"/>
      <c r="E149" s="287"/>
      <c r="F149" s="287"/>
      <c r="G149" s="287"/>
      <c r="H149" s="287"/>
      <c r="I149" s="287"/>
      <c r="J149" s="287"/>
      <c r="K149" s="287"/>
      <c r="L149" s="287"/>
      <c r="M149" s="287"/>
      <c r="N149" s="287"/>
      <c r="O149" s="287"/>
      <c r="P149" s="287"/>
      <c r="Q149" s="287"/>
      <c r="R149" s="287"/>
      <c r="S149" s="287"/>
      <c r="T149" s="287"/>
      <c r="U149" s="287"/>
      <c r="V149" s="287"/>
      <c r="W149" s="287"/>
      <c r="X149" s="287"/>
      <c r="Y149" s="287"/>
      <c r="Z149" s="287"/>
      <c r="AA149" s="287"/>
      <c r="AB149" s="287"/>
      <c r="AC149" s="287"/>
      <c r="AD149" s="287"/>
      <c r="AE149" s="287"/>
      <c r="AF149" s="287"/>
      <c r="AG149" s="287"/>
      <c r="AH149" s="287"/>
      <c r="AI149" s="287"/>
      <c r="AJ149" s="287"/>
      <c r="AK149" s="287"/>
      <c r="AL149" s="287"/>
      <c r="AM149" s="287"/>
      <c r="AN149" s="287"/>
      <c r="AO149" s="287"/>
      <c r="AP149" s="287"/>
      <c r="AQ149" s="287"/>
      <c r="AR149" s="287"/>
      <c r="AS149" s="287"/>
      <c r="AT149" s="28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</row>
    <row r="150" spans="1:72" s="289" customFormat="1" ht="13.5">
      <c r="A150" s="287"/>
      <c r="B150" s="287"/>
      <c r="C150" s="287"/>
      <c r="D150" s="287"/>
      <c r="E150" s="287"/>
      <c r="F150" s="287"/>
      <c r="G150" s="287"/>
      <c r="H150" s="287"/>
      <c r="I150" s="287"/>
      <c r="J150" s="287"/>
      <c r="K150" s="287"/>
      <c r="L150" s="287"/>
      <c r="M150" s="287"/>
      <c r="N150" s="287"/>
      <c r="O150" s="287"/>
      <c r="P150" s="287"/>
      <c r="Q150" s="287"/>
      <c r="R150" s="287"/>
      <c r="S150" s="287"/>
      <c r="T150" s="287"/>
      <c r="U150" s="287"/>
      <c r="V150" s="287"/>
      <c r="W150" s="287"/>
      <c r="X150" s="287"/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7"/>
      <c r="AK150" s="287"/>
      <c r="AL150" s="287"/>
      <c r="AM150" s="287"/>
      <c r="AN150" s="287"/>
      <c r="AO150" s="287"/>
      <c r="AP150" s="287"/>
      <c r="AQ150" s="287"/>
      <c r="AR150" s="287"/>
      <c r="AS150" s="287"/>
      <c r="AT150" s="28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</row>
    <row r="151" spans="1:72" s="289" customFormat="1" ht="13.5">
      <c r="A151" s="287"/>
      <c r="B151" s="287"/>
      <c r="C151" s="287"/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7"/>
      <c r="AK151" s="287"/>
      <c r="AL151" s="287"/>
      <c r="AM151" s="287"/>
      <c r="AN151" s="287"/>
      <c r="AO151" s="287"/>
      <c r="AP151" s="287"/>
      <c r="AQ151" s="287"/>
      <c r="AR151" s="287"/>
      <c r="AS151" s="287"/>
      <c r="AT151" s="28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</row>
    <row r="152" spans="1:72" s="289" customFormat="1" ht="13.5">
      <c r="A152" s="287"/>
      <c r="B152" s="287"/>
      <c r="C152" s="287"/>
      <c r="D152" s="287"/>
      <c r="E152" s="287"/>
      <c r="F152" s="287"/>
      <c r="G152" s="287"/>
      <c r="H152" s="287"/>
      <c r="I152" s="287"/>
      <c r="J152" s="287"/>
      <c r="K152" s="287"/>
      <c r="L152" s="287"/>
      <c r="M152" s="287"/>
      <c r="N152" s="287"/>
      <c r="O152" s="287"/>
      <c r="P152" s="287"/>
      <c r="Q152" s="287"/>
      <c r="R152" s="287"/>
      <c r="S152" s="287"/>
      <c r="T152" s="287"/>
      <c r="U152" s="287"/>
      <c r="V152" s="287"/>
      <c r="W152" s="287"/>
      <c r="X152" s="287"/>
      <c r="Y152" s="287"/>
      <c r="Z152" s="287"/>
      <c r="AA152" s="287"/>
      <c r="AB152" s="287"/>
      <c r="AC152" s="287"/>
      <c r="AD152" s="287"/>
      <c r="AE152" s="287"/>
      <c r="AF152" s="287"/>
      <c r="AG152" s="287"/>
      <c r="AH152" s="287"/>
      <c r="AI152" s="287"/>
      <c r="AJ152" s="287"/>
      <c r="AK152" s="287"/>
      <c r="AL152" s="287"/>
      <c r="AM152" s="287"/>
      <c r="AN152" s="287"/>
      <c r="AO152" s="287"/>
      <c r="AP152" s="287"/>
      <c r="AQ152" s="287"/>
      <c r="AR152" s="287"/>
      <c r="AS152" s="287"/>
      <c r="AT152" s="28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</row>
    <row r="153" spans="1:72" s="289" customFormat="1" ht="13.5">
      <c r="A153" s="287"/>
      <c r="B153" s="287"/>
      <c r="C153" s="287"/>
      <c r="D153" s="287"/>
      <c r="E153" s="287"/>
      <c r="F153" s="287"/>
      <c r="G153" s="287"/>
      <c r="H153" s="287"/>
      <c r="I153" s="287"/>
      <c r="J153" s="287"/>
      <c r="K153" s="287"/>
      <c r="L153" s="287"/>
      <c r="M153" s="287"/>
      <c r="N153" s="287"/>
      <c r="O153" s="287"/>
      <c r="P153" s="287"/>
      <c r="Q153" s="287"/>
      <c r="R153" s="287"/>
      <c r="S153" s="287"/>
      <c r="T153" s="287"/>
      <c r="U153" s="287"/>
      <c r="V153" s="287"/>
      <c r="W153" s="287"/>
      <c r="X153" s="287"/>
      <c r="Y153" s="287"/>
      <c r="Z153" s="287"/>
      <c r="AA153" s="287"/>
      <c r="AB153" s="287"/>
      <c r="AC153" s="287"/>
      <c r="AD153" s="287"/>
      <c r="AE153" s="287"/>
      <c r="AF153" s="287"/>
      <c r="AG153" s="287"/>
      <c r="AH153" s="287"/>
      <c r="AI153" s="287"/>
      <c r="AJ153" s="287"/>
      <c r="AK153" s="287"/>
      <c r="AL153" s="287"/>
      <c r="AM153" s="287"/>
      <c r="AN153" s="287"/>
      <c r="AO153" s="287"/>
      <c r="AP153" s="287"/>
      <c r="AQ153" s="287"/>
      <c r="AR153" s="287"/>
      <c r="AS153" s="287"/>
      <c r="AT153" s="28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</row>
    <row r="154" spans="1:72" s="289" customFormat="1" ht="13.5">
      <c r="A154" s="287"/>
      <c r="B154" s="287"/>
      <c r="C154" s="287"/>
      <c r="D154" s="287"/>
      <c r="E154" s="287"/>
      <c r="F154" s="287"/>
      <c r="G154" s="287"/>
      <c r="H154" s="287"/>
      <c r="I154" s="287"/>
      <c r="J154" s="287"/>
      <c r="K154" s="287"/>
      <c r="L154" s="287"/>
      <c r="M154" s="287"/>
      <c r="N154" s="287"/>
      <c r="O154" s="287"/>
      <c r="P154" s="287"/>
      <c r="Q154" s="287"/>
      <c r="R154" s="287"/>
      <c r="S154" s="287"/>
      <c r="T154" s="287"/>
      <c r="U154" s="287"/>
      <c r="V154" s="287"/>
      <c r="W154" s="287"/>
      <c r="X154" s="287"/>
      <c r="Y154" s="287"/>
      <c r="Z154" s="287"/>
      <c r="AA154" s="287"/>
      <c r="AB154" s="287"/>
      <c r="AC154" s="287"/>
      <c r="AD154" s="287"/>
      <c r="AE154" s="287"/>
      <c r="AF154" s="287"/>
      <c r="AG154" s="287"/>
      <c r="AH154" s="287"/>
      <c r="AI154" s="287"/>
      <c r="AJ154" s="287"/>
      <c r="AK154" s="287"/>
      <c r="AL154" s="287"/>
      <c r="AM154" s="287"/>
      <c r="AN154" s="287"/>
      <c r="AO154" s="287"/>
      <c r="AP154" s="287"/>
      <c r="AQ154" s="287"/>
      <c r="AR154" s="287"/>
      <c r="AS154" s="287"/>
      <c r="AT154" s="28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</row>
    <row r="155" spans="1:72" s="289" customFormat="1" ht="13.5">
      <c r="A155" s="287"/>
      <c r="B155" s="287"/>
      <c r="C155" s="287"/>
      <c r="D155" s="287"/>
      <c r="E155" s="287"/>
      <c r="F155" s="287"/>
      <c r="G155" s="287"/>
      <c r="H155" s="287"/>
      <c r="I155" s="287"/>
      <c r="J155" s="287"/>
      <c r="K155" s="287"/>
      <c r="L155" s="287"/>
      <c r="M155" s="287"/>
      <c r="N155" s="287"/>
      <c r="O155" s="287"/>
      <c r="P155" s="287"/>
      <c r="Q155" s="287"/>
      <c r="R155" s="287"/>
      <c r="S155" s="287"/>
      <c r="T155" s="287"/>
      <c r="U155" s="287"/>
      <c r="V155" s="287"/>
      <c r="W155" s="287"/>
      <c r="X155" s="287"/>
      <c r="Y155" s="287"/>
      <c r="Z155" s="287"/>
      <c r="AA155" s="287"/>
      <c r="AB155" s="287"/>
      <c r="AC155" s="287"/>
      <c r="AD155" s="287"/>
      <c r="AE155" s="287"/>
      <c r="AF155" s="287"/>
      <c r="AG155" s="287"/>
      <c r="AH155" s="287"/>
      <c r="AI155" s="287"/>
      <c r="AJ155" s="287"/>
      <c r="AK155" s="287"/>
      <c r="AL155" s="287"/>
      <c r="AM155" s="287"/>
      <c r="AN155" s="287"/>
      <c r="AO155" s="287"/>
      <c r="AP155" s="287"/>
      <c r="AQ155" s="287"/>
      <c r="AR155" s="287"/>
      <c r="AS155" s="287"/>
      <c r="AT155" s="28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</row>
    <row r="156" spans="1:72" s="289" customFormat="1" ht="13.5">
      <c r="A156" s="287"/>
      <c r="B156" s="287"/>
      <c r="C156" s="287"/>
      <c r="D156" s="287"/>
      <c r="E156" s="287"/>
      <c r="F156" s="287"/>
      <c r="G156" s="287"/>
      <c r="H156" s="287"/>
      <c r="I156" s="287"/>
      <c r="J156" s="287"/>
      <c r="K156" s="287"/>
      <c r="L156" s="287"/>
      <c r="M156" s="287"/>
      <c r="N156" s="287"/>
      <c r="O156" s="287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</row>
    <row r="157" spans="1:72" s="289" customFormat="1" ht="13.5">
      <c r="A157" s="287"/>
      <c r="B157" s="287"/>
      <c r="C157" s="287"/>
      <c r="D157" s="287"/>
      <c r="E157" s="287"/>
      <c r="F157" s="287"/>
      <c r="G157" s="287"/>
      <c r="H157" s="287"/>
      <c r="I157" s="287"/>
      <c r="J157" s="287"/>
      <c r="K157" s="287"/>
      <c r="L157" s="287"/>
      <c r="M157" s="287"/>
      <c r="N157" s="287"/>
      <c r="O157" s="287"/>
      <c r="P157" s="287"/>
      <c r="Q157" s="287"/>
      <c r="R157" s="287"/>
      <c r="S157" s="287"/>
      <c r="T157" s="287"/>
      <c r="U157" s="287"/>
      <c r="V157" s="287"/>
      <c r="W157" s="287"/>
      <c r="X157" s="287"/>
      <c r="Y157" s="287"/>
      <c r="Z157" s="287"/>
      <c r="AA157" s="287"/>
      <c r="AB157" s="287"/>
      <c r="AC157" s="287"/>
      <c r="AD157" s="287"/>
      <c r="AE157" s="287"/>
      <c r="AF157" s="287"/>
      <c r="AG157" s="287"/>
      <c r="AH157" s="287"/>
      <c r="AI157" s="287"/>
      <c r="AJ157" s="287"/>
      <c r="AK157" s="287"/>
      <c r="AL157" s="287"/>
      <c r="AM157" s="287"/>
      <c r="AN157" s="287"/>
      <c r="AO157" s="287"/>
      <c r="AP157" s="287"/>
      <c r="AQ157" s="287"/>
      <c r="AR157" s="287"/>
      <c r="AS157" s="287"/>
      <c r="AT157" s="28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</row>
    <row r="158" spans="1:72" s="289" customFormat="1" ht="13.5">
      <c r="A158" s="287"/>
      <c r="B158" s="287"/>
      <c r="C158" s="287"/>
      <c r="D158" s="287"/>
      <c r="E158" s="287"/>
      <c r="F158" s="287"/>
      <c r="G158" s="287"/>
      <c r="H158" s="287"/>
      <c r="I158" s="287"/>
      <c r="J158" s="287"/>
      <c r="K158" s="287"/>
      <c r="L158" s="287"/>
      <c r="M158" s="287"/>
      <c r="N158" s="287"/>
      <c r="O158" s="287"/>
      <c r="P158" s="287"/>
      <c r="Q158" s="287"/>
      <c r="R158" s="287"/>
      <c r="S158" s="287"/>
      <c r="T158" s="287"/>
      <c r="U158" s="287"/>
      <c r="V158" s="287"/>
      <c r="W158" s="287"/>
      <c r="X158" s="287"/>
      <c r="Y158" s="287"/>
      <c r="Z158" s="287"/>
      <c r="AA158" s="287"/>
      <c r="AB158" s="287"/>
      <c r="AC158" s="287"/>
      <c r="AD158" s="287"/>
      <c r="AE158" s="287"/>
      <c r="AF158" s="287"/>
      <c r="AG158" s="287"/>
      <c r="AH158" s="287"/>
      <c r="AI158" s="287"/>
      <c r="AJ158" s="287"/>
      <c r="AK158" s="287"/>
      <c r="AL158" s="287"/>
      <c r="AM158" s="287"/>
      <c r="AN158" s="287"/>
      <c r="AO158" s="287"/>
      <c r="AP158" s="287"/>
      <c r="AQ158" s="287"/>
      <c r="AR158" s="287"/>
      <c r="AS158" s="287"/>
      <c r="AT158" s="28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</row>
    <row r="159" spans="1:72" s="289" customFormat="1" ht="13.5">
      <c r="A159" s="287"/>
      <c r="B159" s="287"/>
      <c r="C159" s="287"/>
      <c r="D159" s="287"/>
      <c r="E159" s="287"/>
      <c r="F159" s="287"/>
      <c r="G159" s="287"/>
      <c r="H159" s="287"/>
      <c r="I159" s="287"/>
      <c r="J159" s="287"/>
      <c r="K159" s="287"/>
      <c r="L159" s="287"/>
      <c r="M159" s="287"/>
      <c r="N159" s="287"/>
      <c r="O159" s="287"/>
      <c r="P159" s="287"/>
      <c r="Q159" s="287"/>
      <c r="R159" s="287"/>
      <c r="S159" s="287"/>
      <c r="T159" s="287"/>
      <c r="U159" s="287"/>
      <c r="V159" s="287"/>
      <c r="W159" s="287"/>
      <c r="X159" s="287"/>
      <c r="Y159" s="287"/>
      <c r="Z159" s="287"/>
      <c r="AA159" s="287"/>
      <c r="AB159" s="287"/>
      <c r="AC159" s="287"/>
      <c r="AD159" s="287"/>
      <c r="AE159" s="287"/>
      <c r="AF159" s="287"/>
      <c r="AG159" s="287"/>
      <c r="AH159" s="287"/>
      <c r="AI159" s="287"/>
      <c r="AJ159" s="287"/>
      <c r="AK159" s="287"/>
      <c r="AL159" s="287"/>
      <c r="AM159" s="287"/>
      <c r="AN159" s="287"/>
      <c r="AO159" s="287"/>
      <c r="AP159" s="287"/>
      <c r="AQ159" s="287"/>
      <c r="AR159" s="287"/>
      <c r="AS159" s="287"/>
      <c r="AT159" s="28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</row>
    <row r="160" spans="1:72" s="289" customFormat="1" ht="13.5">
      <c r="A160" s="287"/>
      <c r="B160" s="287"/>
      <c r="C160" s="287"/>
      <c r="D160" s="287"/>
      <c r="E160" s="287"/>
      <c r="F160" s="287"/>
      <c r="G160" s="287"/>
      <c r="H160" s="287"/>
      <c r="I160" s="287"/>
      <c r="J160" s="287"/>
      <c r="K160" s="287"/>
      <c r="L160" s="287"/>
      <c r="M160" s="287"/>
      <c r="N160" s="287"/>
      <c r="O160" s="287"/>
      <c r="P160" s="287"/>
      <c r="Q160" s="287"/>
      <c r="R160" s="287"/>
      <c r="S160" s="287"/>
      <c r="T160" s="287"/>
      <c r="U160" s="287"/>
      <c r="V160" s="287"/>
      <c r="W160" s="287"/>
      <c r="X160" s="287"/>
      <c r="Y160" s="287"/>
      <c r="Z160" s="287"/>
      <c r="AA160" s="287"/>
      <c r="AB160" s="287"/>
      <c r="AC160" s="287"/>
      <c r="AD160" s="287"/>
      <c r="AE160" s="287"/>
      <c r="AF160" s="287"/>
      <c r="AG160" s="287"/>
      <c r="AH160" s="287"/>
      <c r="AI160" s="287"/>
      <c r="AJ160" s="287"/>
      <c r="AK160" s="287"/>
      <c r="AL160" s="287"/>
      <c r="AM160" s="287"/>
      <c r="AN160" s="287"/>
      <c r="AO160" s="287"/>
      <c r="AP160" s="287"/>
      <c r="AQ160" s="287"/>
      <c r="AR160" s="287"/>
      <c r="AS160" s="287"/>
      <c r="AT160" s="28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</row>
    <row r="161" spans="1:72" s="289" customFormat="1" ht="13.5">
      <c r="A161" s="287"/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  <c r="AJ161" s="287"/>
      <c r="AK161" s="287"/>
      <c r="AL161" s="287"/>
      <c r="AM161" s="287"/>
      <c r="AN161" s="287"/>
      <c r="AO161" s="287"/>
      <c r="AP161" s="287"/>
      <c r="AQ161" s="287"/>
      <c r="AR161" s="287"/>
      <c r="AS161" s="287"/>
      <c r="AT161" s="28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</row>
    <row r="162" spans="1:72" s="289" customFormat="1" ht="13.5">
      <c r="A162" s="287"/>
      <c r="B162" s="287"/>
      <c r="C162" s="287"/>
      <c r="D162" s="287"/>
      <c r="E162" s="287"/>
      <c r="F162" s="287"/>
      <c r="G162" s="287"/>
      <c r="H162" s="287"/>
      <c r="I162" s="287"/>
      <c r="J162" s="287"/>
      <c r="K162" s="287"/>
      <c r="L162" s="287"/>
      <c r="M162" s="287"/>
      <c r="N162" s="287"/>
      <c r="O162" s="287"/>
      <c r="P162" s="287"/>
      <c r="Q162" s="287"/>
      <c r="R162" s="287"/>
      <c r="S162" s="287"/>
      <c r="T162" s="287"/>
      <c r="U162" s="287"/>
      <c r="V162" s="287"/>
      <c r="W162" s="287"/>
      <c r="X162" s="287"/>
      <c r="Y162" s="287"/>
      <c r="Z162" s="287"/>
      <c r="AA162" s="287"/>
      <c r="AB162" s="287"/>
      <c r="AC162" s="287"/>
      <c r="AD162" s="287"/>
      <c r="AE162" s="287"/>
      <c r="AF162" s="287"/>
      <c r="AG162" s="287"/>
      <c r="AH162" s="287"/>
      <c r="AI162" s="287"/>
      <c r="AJ162" s="287"/>
      <c r="AK162" s="287"/>
      <c r="AL162" s="287"/>
      <c r="AM162" s="287"/>
      <c r="AN162" s="287"/>
      <c r="AO162" s="287"/>
      <c r="AP162" s="287"/>
      <c r="AQ162" s="287"/>
      <c r="AR162" s="287"/>
      <c r="AS162" s="287"/>
      <c r="AT162" s="28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</row>
    <row r="163" spans="1:72" s="289" customFormat="1" ht="13.5">
      <c r="A163" s="287"/>
      <c r="B163" s="287"/>
      <c r="C163" s="287"/>
      <c r="D163" s="287"/>
      <c r="E163" s="287"/>
      <c r="F163" s="287"/>
      <c r="G163" s="287"/>
      <c r="H163" s="287"/>
      <c r="I163" s="287"/>
      <c r="J163" s="287"/>
      <c r="K163" s="287"/>
      <c r="L163" s="287"/>
      <c r="M163" s="287"/>
      <c r="N163" s="287"/>
      <c r="O163" s="287"/>
      <c r="P163" s="287"/>
      <c r="Q163" s="287"/>
      <c r="R163" s="287"/>
      <c r="S163" s="287"/>
      <c r="T163" s="287"/>
      <c r="U163" s="287"/>
      <c r="V163" s="287"/>
      <c r="W163" s="287"/>
      <c r="X163" s="287"/>
      <c r="Y163" s="287"/>
      <c r="Z163" s="287"/>
      <c r="AA163" s="287"/>
      <c r="AB163" s="287"/>
      <c r="AC163" s="287"/>
      <c r="AD163" s="287"/>
      <c r="AE163" s="287"/>
      <c r="AF163" s="287"/>
      <c r="AG163" s="287"/>
      <c r="AH163" s="287"/>
      <c r="AI163" s="287"/>
      <c r="AJ163" s="287"/>
      <c r="AK163" s="287"/>
      <c r="AL163" s="287"/>
      <c r="AM163" s="287"/>
      <c r="AN163" s="287"/>
      <c r="AO163" s="287"/>
      <c r="AP163" s="287"/>
      <c r="AQ163" s="287"/>
      <c r="AR163" s="287"/>
      <c r="AS163" s="287"/>
      <c r="AT163" s="28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</row>
    <row r="164" spans="1:72" s="289" customFormat="1" ht="13.5">
      <c r="A164" s="287"/>
      <c r="B164" s="287"/>
      <c r="C164" s="287"/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7"/>
      <c r="AF164" s="287"/>
      <c r="AG164" s="287"/>
      <c r="AH164" s="287"/>
      <c r="AI164" s="287"/>
      <c r="AJ164" s="287"/>
      <c r="AK164" s="287"/>
      <c r="AL164" s="287"/>
      <c r="AM164" s="287"/>
      <c r="AN164" s="287"/>
      <c r="AO164" s="287"/>
      <c r="AP164" s="287"/>
      <c r="AQ164" s="287"/>
      <c r="AR164" s="287"/>
      <c r="AS164" s="287"/>
      <c r="AT164" s="28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</row>
    <row r="165" spans="1:72" s="289" customFormat="1" ht="13.5">
      <c r="A165" s="287"/>
      <c r="B165" s="287"/>
      <c r="C165" s="287"/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7"/>
      <c r="AK165" s="287"/>
      <c r="AL165" s="287"/>
      <c r="AM165" s="287"/>
      <c r="AN165" s="287"/>
      <c r="AO165" s="287"/>
      <c r="AP165" s="287"/>
      <c r="AQ165" s="287"/>
      <c r="AR165" s="287"/>
      <c r="AS165" s="287"/>
      <c r="AT165" s="28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</row>
    <row r="166" spans="1:72" s="289" customFormat="1" ht="13.5">
      <c r="A166" s="287"/>
      <c r="B166" s="287"/>
      <c r="C166" s="287"/>
      <c r="D166" s="287"/>
      <c r="E166" s="287"/>
      <c r="F166" s="287"/>
      <c r="G166" s="287"/>
      <c r="H166" s="287"/>
      <c r="I166" s="287"/>
      <c r="J166" s="287"/>
      <c r="K166" s="287"/>
      <c r="L166" s="287"/>
      <c r="M166" s="287"/>
      <c r="N166" s="287"/>
      <c r="O166" s="287"/>
      <c r="P166" s="287"/>
      <c r="Q166" s="287"/>
      <c r="R166" s="287"/>
      <c r="S166" s="287"/>
      <c r="T166" s="287"/>
      <c r="U166" s="287"/>
      <c r="V166" s="287"/>
      <c r="W166" s="287"/>
      <c r="X166" s="287"/>
      <c r="Y166" s="287"/>
      <c r="Z166" s="287"/>
      <c r="AA166" s="287"/>
      <c r="AB166" s="287"/>
      <c r="AC166" s="287"/>
      <c r="AD166" s="287"/>
      <c r="AE166" s="287"/>
      <c r="AF166" s="287"/>
      <c r="AG166" s="287"/>
      <c r="AH166" s="287"/>
      <c r="AI166" s="287"/>
      <c r="AJ166" s="287"/>
      <c r="AK166" s="287"/>
      <c r="AL166" s="287"/>
      <c r="AM166" s="287"/>
      <c r="AN166" s="287"/>
      <c r="AO166" s="287"/>
      <c r="AP166" s="287"/>
      <c r="AQ166" s="287"/>
      <c r="AR166" s="287"/>
      <c r="AS166" s="287"/>
      <c r="AT166" s="28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</row>
    <row r="167" spans="1:72" s="289" customFormat="1" ht="13.5">
      <c r="A167" s="287"/>
      <c r="B167" s="287"/>
      <c r="C167" s="287"/>
      <c r="D167" s="287"/>
      <c r="E167" s="287"/>
      <c r="F167" s="287"/>
      <c r="G167" s="287"/>
      <c r="H167" s="287"/>
      <c r="I167" s="287"/>
      <c r="J167" s="287"/>
      <c r="K167" s="287"/>
      <c r="L167" s="287"/>
      <c r="M167" s="287"/>
      <c r="N167" s="287"/>
      <c r="O167" s="287"/>
      <c r="P167" s="287"/>
      <c r="Q167" s="287"/>
      <c r="R167" s="287"/>
      <c r="S167" s="287"/>
      <c r="T167" s="287"/>
      <c r="U167" s="287"/>
      <c r="V167" s="287"/>
      <c r="W167" s="287"/>
      <c r="X167" s="287"/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7"/>
      <c r="AK167" s="287"/>
      <c r="AL167" s="287"/>
      <c r="AM167" s="287"/>
      <c r="AN167" s="287"/>
      <c r="AO167" s="287"/>
      <c r="AP167" s="287"/>
      <c r="AQ167" s="287"/>
      <c r="AR167" s="287"/>
      <c r="AS167" s="287"/>
      <c r="AT167" s="28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</row>
    <row r="168" spans="1:72" s="289" customFormat="1" ht="13.5">
      <c r="A168" s="287"/>
      <c r="B168" s="287"/>
      <c r="C168" s="287"/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287"/>
      <c r="AL168" s="287"/>
      <c r="AM168" s="287"/>
      <c r="AN168" s="287"/>
      <c r="AO168" s="287"/>
      <c r="AP168" s="287"/>
      <c r="AQ168" s="287"/>
      <c r="AR168" s="287"/>
      <c r="AS168" s="287"/>
      <c r="AT168" s="28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</row>
    <row r="169" spans="1:72" s="289" customFormat="1" ht="13.5">
      <c r="A169" s="287"/>
      <c r="B169" s="287"/>
      <c r="C169" s="287"/>
      <c r="D169" s="287"/>
      <c r="E169" s="287"/>
      <c r="F169" s="287"/>
      <c r="G169" s="287"/>
      <c r="H169" s="287"/>
      <c r="I169" s="287"/>
      <c r="J169" s="287"/>
      <c r="K169" s="287"/>
      <c r="L169" s="287"/>
      <c r="M169" s="287"/>
      <c r="N169" s="287"/>
      <c r="O169" s="287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</row>
    <row r="170" spans="1:72" s="289" customFormat="1" ht="13.5">
      <c r="A170" s="287"/>
      <c r="B170" s="287"/>
      <c r="C170" s="287"/>
      <c r="D170" s="287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7"/>
      <c r="AF170" s="287"/>
      <c r="AG170" s="287"/>
      <c r="AH170" s="287"/>
      <c r="AI170" s="287"/>
      <c r="AJ170" s="287"/>
      <c r="AK170" s="287"/>
      <c r="AL170" s="287"/>
      <c r="AM170" s="287"/>
      <c r="AN170" s="287"/>
      <c r="AO170" s="287"/>
      <c r="AP170" s="287"/>
      <c r="AQ170" s="287"/>
      <c r="AR170" s="287"/>
      <c r="AS170" s="287"/>
      <c r="AT170" s="28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</row>
    <row r="171" spans="1:72" s="289" customFormat="1" ht="13.5">
      <c r="A171" s="287"/>
      <c r="B171" s="287"/>
      <c r="C171" s="287"/>
      <c r="D171" s="287"/>
      <c r="E171" s="287"/>
      <c r="F171" s="287"/>
      <c r="G171" s="287"/>
      <c r="H171" s="287"/>
      <c r="I171" s="287"/>
      <c r="J171" s="287"/>
      <c r="K171" s="287"/>
      <c r="L171" s="287"/>
      <c r="M171" s="287"/>
      <c r="N171" s="287"/>
      <c r="O171" s="287"/>
      <c r="P171" s="287"/>
      <c r="Q171" s="287"/>
      <c r="R171" s="287"/>
      <c r="S171" s="287"/>
      <c r="T171" s="287"/>
      <c r="U171" s="287"/>
      <c r="V171" s="287"/>
      <c r="W171" s="287"/>
      <c r="X171" s="287"/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7"/>
      <c r="AK171" s="287"/>
      <c r="AL171" s="287"/>
      <c r="AM171" s="287"/>
      <c r="AN171" s="287"/>
      <c r="AO171" s="287"/>
      <c r="AP171" s="287"/>
      <c r="AQ171" s="287"/>
      <c r="AR171" s="287"/>
      <c r="AS171" s="287"/>
      <c r="AT171" s="28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</row>
    <row r="172" spans="1:72" s="289" customFormat="1" ht="13.5">
      <c r="A172" s="287"/>
      <c r="B172" s="287"/>
      <c r="C172" s="287"/>
      <c r="D172" s="287"/>
      <c r="E172" s="287"/>
      <c r="F172" s="287"/>
      <c r="G172" s="287"/>
      <c r="H172" s="287"/>
      <c r="I172" s="287"/>
      <c r="J172" s="287"/>
      <c r="K172" s="287"/>
      <c r="L172" s="287"/>
      <c r="M172" s="287"/>
      <c r="N172" s="287"/>
      <c r="O172" s="287"/>
      <c r="P172" s="287"/>
      <c r="Q172" s="287"/>
      <c r="R172" s="287"/>
      <c r="S172" s="287"/>
      <c r="T172" s="287"/>
      <c r="U172" s="287"/>
      <c r="V172" s="287"/>
      <c r="W172" s="287"/>
      <c r="X172" s="287"/>
      <c r="Y172" s="287"/>
      <c r="Z172" s="287"/>
      <c r="AA172" s="287"/>
      <c r="AB172" s="287"/>
      <c r="AC172" s="287"/>
      <c r="AD172" s="287"/>
      <c r="AE172" s="287"/>
      <c r="AF172" s="287"/>
      <c r="AG172" s="287"/>
      <c r="AH172" s="287"/>
      <c r="AI172" s="287"/>
      <c r="AJ172" s="287"/>
      <c r="AK172" s="287"/>
      <c r="AL172" s="287"/>
      <c r="AM172" s="287"/>
      <c r="AN172" s="287"/>
      <c r="AO172" s="287"/>
      <c r="AP172" s="287"/>
      <c r="AQ172" s="287"/>
      <c r="AR172" s="287"/>
      <c r="AS172" s="287"/>
      <c r="AT172" s="28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</row>
    <row r="173" spans="1:72" s="289" customFormat="1" ht="13.5">
      <c r="A173" s="287"/>
      <c r="B173" s="287"/>
      <c r="C173" s="287"/>
      <c r="D173" s="287"/>
      <c r="E173" s="287"/>
      <c r="F173" s="287"/>
      <c r="G173" s="287"/>
      <c r="H173" s="287"/>
      <c r="I173" s="287"/>
      <c r="J173" s="287"/>
      <c r="K173" s="287"/>
      <c r="L173" s="287"/>
      <c r="M173" s="287"/>
      <c r="N173" s="287"/>
      <c r="O173" s="287"/>
      <c r="P173" s="287"/>
      <c r="Q173" s="287"/>
      <c r="R173" s="287"/>
      <c r="S173" s="287"/>
      <c r="T173" s="287"/>
      <c r="U173" s="287"/>
      <c r="V173" s="287"/>
      <c r="W173" s="287"/>
      <c r="X173" s="287"/>
      <c r="Y173" s="287"/>
      <c r="Z173" s="287"/>
      <c r="AA173" s="287"/>
      <c r="AB173" s="287"/>
      <c r="AC173" s="287"/>
      <c r="AD173" s="287"/>
      <c r="AE173" s="287"/>
      <c r="AF173" s="287"/>
      <c r="AG173" s="287"/>
      <c r="AH173" s="287"/>
      <c r="AI173" s="287"/>
      <c r="AJ173" s="287"/>
      <c r="AK173" s="287"/>
      <c r="AL173" s="287"/>
      <c r="AM173" s="287"/>
      <c r="AN173" s="287"/>
      <c r="AO173" s="287"/>
      <c r="AP173" s="287"/>
      <c r="AQ173" s="287"/>
      <c r="AR173" s="287"/>
      <c r="AS173" s="287"/>
      <c r="AT173" s="28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</row>
    <row r="174" spans="1:72" s="289" customFormat="1" ht="13.5">
      <c r="A174" s="287"/>
      <c r="B174" s="287"/>
      <c r="C174" s="287"/>
      <c r="D174" s="287"/>
      <c r="E174" s="287"/>
      <c r="F174" s="287"/>
      <c r="G174" s="287"/>
      <c r="H174" s="287"/>
      <c r="I174" s="287"/>
      <c r="J174" s="287"/>
      <c r="K174" s="287"/>
      <c r="L174" s="287"/>
      <c r="M174" s="287"/>
      <c r="N174" s="287"/>
      <c r="O174" s="287"/>
      <c r="P174" s="287"/>
      <c r="Q174" s="287"/>
      <c r="R174" s="287"/>
      <c r="S174" s="287"/>
      <c r="T174" s="287"/>
      <c r="U174" s="287"/>
      <c r="V174" s="287"/>
      <c r="W174" s="287"/>
      <c r="X174" s="287"/>
      <c r="Y174" s="287"/>
      <c r="Z174" s="287"/>
      <c r="AA174" s="287"/>
      <c r="AB174" s="287"/>
      <c r="AC174" s="287"/>
      <c r="AD174" s="287"/>
      <c r="AE174" s="287"/>
      <c r="AF174" s="287"/>
      <c r="AG174" s="287"/>
      <c r="AH174" s="287"/>
      <c r="AI174" s="287"/>
      <c r="AJ174" s="287"/>
      <c r="AK174" s="287"/>
      <c r="AL174" s="287"/>
      <c r="AM174" s="287"/>
      <c r="AN174" s="287"/>
      <c r="AO174" s="287"/>
      <c r="AP174" s="287"/>
      <c r="AQ174" s="287"/>
      <c r="AR174" s="287"/>
      <c r="AS174" s="287"/>
      <c r="AT174" s="28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</row>
    <row r="175" spans="1:72" s="289" customFormat="1" ht="13.5">
      <c r="A175" s="287"/>
      <c r="B175" s="287"/>
      <c r="C175" s="287"/>
      <c r="D175" s="287"/>
      <c r="E175" s="287"/>
      <c r="F175" s="287"/>
      <c r="G175" s="287"/>
      <c r="H175" s="287"/>
      <c r="I175" s="287"/>
      <c r="J175" s="287"/>
      <c r="K175" s="287"/>
      <c r="L175" s="287"/>
      <c r="M175" s="287"/>
      <c r="N175" s="287"/>
      <c r="O175" s="287"/>
      <c r="P175" s="287"/>
      <c r="Q175" s="287"/>
      <c r="R175" s="287"/>
      <c r="S175" s="287"/>
      <c r="T175" s="287"/>
      <c r="U175" s="287"/>
      <c r="V175" s="287"/>
      <c r="W175" s="287"/>
      <c r="X175" s="287"/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7"/>
      <c r="AS175" s="287"/>
      <c r="AT175" s="28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</row>
    <row r="176" spans="1:72" s="289" customFormat="1" ht="13.5">
      <c r="A176" s="287"/>
      <c r="B176" s="287"/>
      <c r="C176" s="287"/>
      <c r="D176" s="287"/>
      <c r="E176" s="287"/>
      <c r="F176" s="287"/>
      <c r="G176" s="287"/>
      <c r="H176" s="287"/>
      <c r="I176" s="287"/>
      <c r="J176" s="287"/>
      <c r="K176" s="287"/>
      <c r="L176" s="287"/>
      <c r="M176" s="287"/>
      <c r="N176" s="287"/>
      <c r="O176" s="287"/>
      <c r="P176" s="287"/>
      <c r="Q176" s="287"/>
      <c r="R176" s="287"/>
      <c r="S176" s="287"/>
      <c r="T176" s="287"/>
      <c r="U176" s="287"/>
      <c r="V176" s="287"/>
      <c r="W176" s="287"/>
      <c r="X176" s="287"/>
      <c r="Y176" s="287"/>
      <c r="Z176" s="287"/>
      <c r="AA176" s="287"/>
      <c r="AB176" s="287"/>
      <c r="AC176" s="287"/>
      <c r="AD176" s="287"/>
      <c r="AE176" s="287"/>
      <c r="AF176" s="287"/>
      <c r="AG176" s="287"/>
      <c r="AH176" s="287"/>
      <c r="AI176" s="287"/>
      <c r="AJ176" s="287"/>
      <c r="AK176" s="287"/>
      <c r="AL176" s="287"/>
      <c r="AM176" s="287"/>
      <c r="AN176" s="287"/>
      <c r="AO176" s="287"/>
      <c r="AP176" s="287"/>
      <c r="AQ176" s="287"/>
      <c r="AR176" s="287"/>
      <c r="AS176" s="287"/>
      <c r="AT176" s="28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</row>
    <row r="177" spans="1:72" s="289" customFormat="1" ht="13.5">
      <c r="A177" s="287"/>
      <c r="B177" s="287"/>
      <c r="C177" s="287"/>
      <c r="D177" s="287"/>
      <c r="E177" s="287"/>
      <c r="F177" s="287"/>
      <c r="G177" s="287"/>
      <c r="H177" s="287"/>
      <c r="I177" s="287"/>
      <c r="J177" s="287"/>
      <c r="K177" s="287"/>
      <c r="L177" s="287"/>
      <c r="M177" s="287"/>
      <c r="N177" s="287"/>
      <c r="O177" s="287"/>
      <c r="P177" s="287"/>
      <c r="Q177" s="287"/>
      <c r="R177" s="287"/>
      <c r="S177" s="287"/>
      <c r="T177" s="287"/>
      <c r="U177" s="287"/>
      <c r="V177" s="287"/>
      <c r="W177" s="287"/>
      <c r="X177" s="287"/>
      <c r="Y177" s="287"/>
      <c r="Z177" s="287"/>
      <c r="AA177" s="287"/>
      <c r="AB177" s="287"/>
      <c r="AC177" s="287"/>
      <c r="AD177" s="287"/>
      <c r="AE177" s="287"/>
      <c r="AF177" s="287"/>
      <c r="AG177" s="287"/>
      <c r="AH177" s="287"/>
      <c r="AI177" s="287"/>
      <c r="AJ177" s="287"/>
      <c r="AK177" s="287"/>
      <c r="AL177" s="287"/>
      <c r="AM177" s="287"/>
      <c r="AN177" s="287"/>
      <c r="AO177" s="287"/>
      <c r="AP177" s="287"/>
      <c r="AQ177" s="287"/>
      <c r="AR177" s="287"/>
      <c r="AS177" s="287"/>
      <c r="AT177" s="28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</row>
    <row r="178" spans="1:72" s="289" customFormat="1" ht="13.5">
      <c r="A178" s="287"/>
      <c r="B178" s="287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7"/>
      <c r="P178" s="287"/>
      <c r="Q178" s="287"/>
      <c r="R178" s="287"/>
      <c r="S178" s="287"/>
      <c r="T178" s="287"/>
      <c r="U178" s="287"/>
      <c r="V178" s="287"/>
      <c r="W178" s="287"/>
      <c r="X178" s="287"/>
      <c r="Y178" s="287"/>
      <c r="Z178" s="287"/>
      <c r="AA178" s="287"/>
      <c r="AB178" s="287"/>
      <c r="AC178" s="287"/>
      <c r="AD178" s="287"/>
      <c r="AE178" s="287"/>
      <c r="AF178" s="287"/>
      <c r="AG178" s="287"/>
      <c r="AH178" s="287"/>
      <c r="AI178" s="287"/>
      <c r="AJ178" s="287"/>
      <c r="AK178" s="287"/>
      <c r="AL178" s="287"/>
      <c r="AM178" s="287"/>
      <c r="AN178" s="287"/>
      <c r="AO178" s="287"/>
      <c r="AP178" s="287"/>
      <c r="AQ178" s="287"/>
      <c r="AR178" s="287"/>
      <c r="AS178" s="287"/>
      <c r="AT178" s="28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</row>
    <row r="179" spans="1:72" s="289" customFormat="1" ht="13.5">
      <c r="A179" s="287"/>
      <c r="B179" s="287"/>
      <c r="C179" s="287"/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7"/>
      <c r="P179" s="287"/>
      <c r="Q179" s="287"/>
      <c r="R179" s="287"/>
      <c r="S179" s="287"/>
      <c r="T179" s="287"/>
      <c r="U179" s="287"/>
      <c r="V179" s="287"/>
      <c r="W179" s="287"/>
      <c r="X179" s="287"/>
      <c r="Y179" s="287"/>
      <c r="Z179" s="287"/>
      <c r="AA179" s="287"/>
      <c r="AB179" s="287"/>
      <c r="AC179" s="287"/>
      <c r="AD179" s="287"/>
      <c r="AE179" s="287"/>
      <c r="AF179" s="287"/>
      <c r="AG179" s="287"/>
      <c r="AH179" s="287"/>
      <c r="AI179" s="287"/>
      <c r="AJ179" s="287"/>
      <c r="AK179" s="287"/>
      <c r="AL179" s="287"/>
      <c r="AM179" s="287"/>
      <c r="AN179" s="287"/>
      <c r="AO179" s="287"/>
      <c r="AP179" s="287"/>
      <c r="AQ179" s="287"/>
      <c r="AR179" s="287"/>
      <c r="AS179" s="287"/>
      <c r="AT179" s="28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</row>
    <row r="180" spans="1:72" s="289" customFormat="1" ht="13.5">
      <c r="A180" s="287"/>
      <c r="B180" s="287"/>
      <c r="C180" s="287"/>
      <c r="D180" s="287"/>
      <c r="E180" s="287"/>
      <c r="F180" s="287"/>
      <c r="G180" s="287"/>
      <c r="H180" s="287"/>
      <c r="I180" s="287"/>
      <c r="J180" s="287"/>
      <c r="K180" s="287"/>
      <c r="L180" s="287"/>
      <c r="M180" s="287"/>
      <c r="N180" s="287"/>
      <c r="O180" s="287"/>
      <c r="P180" s="287"/>
      <c r="Q180" s="287"/>
      <c r="R180" s="287"/>
      <c r="S180" s="287"/>
      <c r="T180" s="287"/>
      <c r="U180" s="287"/>
      <c r="V180" s="287"/>
      <c r="W180" s="287"/>
      <c r="X180" s="287"/>
      <c r="Y180" s="287"/>
      <c r="Z180" s="287"/>
      <c r="AA180" s="287"/>
      <c r="AB180" s="287"/>
      <c r="AC180" s="287"/>
      <c r="AD180" s="287"/>
      <c r="AE180" s="287"/>
      <c r="AF180" s="287"/>
      <c r="AG180" s="287"/>
      <c r="AH180" s="287"/>
      <c r="AI180" s="287"/>
      <c r="AJ180" s="287"/>
      <c r="AK180" s="287"/>
      <c r="AL180" s="287"/>
      <c r="AM180" s="287"/>
      <c r="AN180" s="287"/>
      <c r="AO180" s="287"/>
      <c r="AP180" s="287"/>
      <c r="AQ180" s="287"/>
      <c r="AR180" s="287"/>
      <c r="AS180" s="287"/>
      <c r="AT180" s="28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</row>
    <row r="181" spans="1:72" s="289" customFormat="1" ht="13.5">
      <c r="A181" s="287"/>
      <c r="B181" s="287"/>
      <c r="C181" s="287"/>
      <c r="D181" s="287"/>
      <c r="E181" s="287"/>
      <c r="F181" s="287"/>
      <c r="G181" s="287"/>
      <c r="H181" s="287"/>
      <c r="I181" s="287"/>
      <c r="J181" s="287"/>
      <c r="K181" s="287"/>
      <c r="L181" s="287"/>
      <c r="M181" s="287"/>
      <c r="N181" s="287"/>
      <c r="O181" s="287"/>
      <c r="P181" s="287"/>
      <c r="Q181" s="287"/>
      <c r="R181" s="287"/>
      <c r="S181" s="287"/>
      <c r="T181" s="287"/>
      <c r="U181" s="287"/>
      <c r="V181" s="287"/>
      <c r="W181" s="287"/>
      <c r="X181" s="287"/>
      <c r="Y181" s="287"/>
      <c r="Z181" s="287"/>
      <c r="AA181" s="287"/>
      <c r="AB181" s="287"/>
      <c r="AC181" s="287"/>
      <c r="AD181" s="287"/>
      <c r="AE181" s="287"/>
      <c r="AF181" s="287"/>
      <c r="AG181" s="287"/>
      <c r="AH181" s="287"/>
      <c r="AI181" s="287"/>
      <c r="AJ181" s="287"/>
      <c r="AK181" s="287"/>
      <c r="AL181" s="287"/>
      <c r="AM181" s="287"/>
      <c r="AN181" s="287"/>
      <c r="AO181" s="287"/>
      <c r="AP181" s="287"/>
      <c r="AQ181" s="287"/>
      <c r="AR181" s="287"/>
      <c r="AS181" s="287"/>
      <c r="AT181" s="28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</row>
    <row r="182" spans="1:72" s="289" customFormat="1" ht="13.5">
      <c r="A182" s="287"/>
      <c r="B182" s="287"/>
      <c r="C182" s="287"/>
      <c r="D182" s="287"/>
      <c r="E182" s="287"/>
      <c r="F182" s="287"/>
      <c r="G182" s="287"/>
      <c r="H182" s="287"/>
      <c r="I182" s="287"/>
      <c r="J182" s="287"/>
      <c r="K182" s="287"/>
      <c r="L182" s="287"/>
      <c r="M182" s="287"/>
      <c r="N182" s="287"/>
      <c r="O182" s="287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</row>
    <row r="183" spans="1:72" s="289" customFormat="1" ht="13.5">
      <c r="A183" s="287"/>
      <c r="B183" s="287"/>
      <c r="C183" s="287"/>
      <c r="D183" s="287"/>
      <c r="E183" s="287"/>
      <c r="F183" s="287"/>
      <c r="G183" s="287"/>
      <c r="H183" s="287"/>
      <c r="I183" s="287"/>
      <c r="J183" s="287"/>
      <c r="K183" s="287"/>
      <c r="L183" s="287"/>
      <c r="M183" s="287"/>
      <c r="N183" s="287"/>
      <c r="O183" s="287"/>
      <c r="P183" s="287"/>
      <c r="Q183" s="287"/>
      <c r="R183" s="287"/>
      <c r="S183" s="287"/>
      <c r="T183" s="287"/>
      <c r="U183" s="287"/>
      <c r="V183" s="287"/>
      <c r="W183" s="287"/>
      <c r="X183" s="287"/>
      <c r="Y183" s="287"/>
      <c r="Z183" s="287"/>
      <c r="AA183" s="287"/>
      <c r="AB183" s="287"/>
      <c r="AC183" s="287"/>
      <c r="AD183" s="287"/>
      <c r="AE183" s="287"/>
      <c r="AF183" s="287"/>
      <c r="AG183" s="287"/>
      <c r="AH183" s="287"/>
      <c r="AI183" s="287"/>
      <c r="AJ183" s="287"/>
      <c r="AK183" s="287"/>
      <c r="AL183" s="287"/>
      <c r="AM183" s="287"/>
      <c r="AN183" s="287"/>
      <c r="AO183" s="287"/>
      <c r="AP183" s="287"/>
      <c r="AQ183" s="287"/>
      <c r="AR183" s="287"/>
      <c r="AS183" s="287"/>
      <c r="AT183" s="28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</row>
    <row r="184" spans="1:72" s="289" customFormat="1" ht="13.5">
      <c r="A184" s="287"/>
      <c r="B184" s="287"/>
      <c r="C184" s="287"/>
      <c r="D184" s="287"/>
      <c r="E184" s="287"/>
      <c r="F184" s="287"/>
      <c r="G184" s="287"/>
      <c r="H184" s="287"/>
      <c r="I184" s="287"/>
      <c r="J184" s="287"/>
      <c r="K184" s="287"/>
      <c r="L184" s="287"/>
      <c r="M184" s="287"/>
      <c r="N184" s="287"/>
      <c r="O184" s="287"/>
      <c r="P184" s="287"/>
      <c r="Q184" s="287"/>
      <c r="R184" s="287"/>
      <c r="S184" s="287"/>
      <c r="T184" s="287"/>
      <c r="U184" s="287"/>
      <c r="V184" s="287"/>
      <c r="W184" s="287"/>
      <c r="X184" s="287"/>
      <c r="Y184" s="287"/>
      <c r="Z184" s="287"/>
      <c r="AA184" s="287"/>
      <c r="AB184" s="287"/>
      <c r="AC184" s="287"/>
      <c r="AD184" s="287"/>
      <c r="AE184" s="287"/>
      <c r="AF184" s="287"/>
      <c r="AG184" s="287"/>
      <c r="AH184" s="287"/>
      <c r="AI184" s="287"/>
      <c r="AJ184" s="287"/>
      <c r="AK184" s="287"/>
      <c r="AL184" s="287"/>
      <c r="AM184" s="287"/>
      <c r="AN184" s="287"/>
      <c r="AO184" s="287"/>
      <c r="AP184" s="287"/>
      <c r="AQ184" s="287"/>
      <c r="AR184" s="287"/>
      <c r="AS184" s="287"/>
      <c r="AT184" s="28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</row>
    <row r="185" spans="1:72" s="289" customFormat="1" ht="13.5">
      <c r="A185" s="287"/>
      <c r="B185" s="287"/>
      <c r="C185" s="287"/>
      <c r="D185" s="287"/>
      <c r="E185" s="287"/>
      <c r="F185" s="287"/>
      <c r="G185" s="287"/>
      <c r="H185" s="287"/>
      <c r="I185" s="287"/>
      <c r="J185" s="287"/>
      <c r="K185" s="287"/>
      <c r="L185" s="287"/>
      <c r="M185" s="287"/>
      <c r="N185" s="287"/>
      <c r="O185" s="287"/>
      <c r="P185" s="287"/>
      <c r="Q185" s="287"/>
      <c r="R185" s="287"/>
      <c r="S185" s="287"/>
      <c r="T185" s="287"/>
      <c r="U185" s="287"/>
      <c r="V185" s="287"/>
      <c r="W185" s="287"/>
      <c r="X185" s="287"/>
      <c r="Y185" s="287"/>
      <c r="Z185" s="287"/>
      <c r="AA185" s="287"/>
      <c r="AB185" s="287"/>
      <c r="AC185" s="287"/>
      <c r="AD185" s="287"/>
      <c r="AE185" s="287"/>
      <c r="AF185" s="287"/>
      <c r="AG185" s="287"/>
      <c r="AH185" s="287"/>
      <c r="AI185" s="287"/>
      <c r="AJ185" s="287"/>
      <c r="AK185" s="287"/>
      <c r="AL185" s="287"/>
      <c r="AM185" s="287"/>
      <c r="AN185" s="287"/>
      <c r="AO185" s="287"/>
      <c r="AP185" s="287"/>
      <c r="AQ185" s="287"/>
      <c r="AR185" s="287"/>
      <c r="AS185" s="287"/>
      <c r="AT185" s="28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</row>
    <row r="186" spans="1:72" s="289" customFormat="1" ht="13.5">
      <c r="A186" s="287"/>
      <c r="B186" s="287"/>
      <c r="C186" s="287"/>
      <c r="D186" s="287"/>
      <c r="E186" s="287"/>
      <c r="F186" s="287"/>
      <c r="G186" s="287"/>
      <c r="H186" s="287"/>
      <c r="I186" s="287"/>
      <c r="J186" s="287"/>
      <c r="K186" s="287"/>
      <c r="L186" s="287"/>
      <c r="M186" s="287"/>
      <c r="N186" s="287"/>
      <c r="O186" s="287"/>
      <c r="P186" s="287"/>
      <c r="Q186" s="287"/>
      <c r="R186" s="287"/>
      <c r="S186" s="287"/>
      <c r="T186" s="287"/>
      <c r="U186" s="287"/>
      <c r="V186" s="287"/>
      <c r="W186" s="287"/>
      <c r="X186" s="287"/>
      <c r="Y186" s="287"/>
      <c r="Z186" s="287"/>
      <c r="AA186" s="287"/>
      <c r="AB186" s="287"/>
      <c r="AC186" s="287"/>
      <c r="AD186" s="287"/>
      <c r="AE186" s="287"/>
      <c r="AF186" s="287"/>
      <c r="AG186" s="287"/>
      <c r="AH186" s="287"/>
      <c r="AI186" s="287"/>
      <c r="AJ186" s="287"/>
      <c r="AK186" s="287"/>
      <c r="AL186" s="287"/>
      <c r="AM186" s="287"/>
      <c r="AN186" s="287"/>
      <c r="AO186" s="287"/>
      <c r="AP186" s="287"/>
      <c r="AQ186" s="287"/>
      <c r="AR186" s="287"/>
      <c r="AS186" s="287"/>
      <c r="AT186" s="28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</row>
    <row r="187" spans="1:72" s="289" customFormat="1" ht="13.5">
      <c r="A187" s="287"/>
      <c r="B187" s="287"/>
      <c r="C187" s="287"/>
      <c r="D187" s="287"/>
      <c r="E187" s="287"/>
      <c r="F187" s="287"/>
      <c r="G187" s="287"/>
      <c r="H187" s="287"/>
      <c r="I187" s="287"/>
      <c r="J187" s="287"/>
      <c r="K187" s="287"/>
      <c r="L187" s="287"/>
      <c r="M187" s="287"/>
      <c r="N187" s="287"/>
      <c r="O187" s="287"/>
      <c r="P187" s="287"/>
      <c r="Q187" s="287"/>
      <c r="R187" s="287"/>
      <c r="S187" s="287"/>
      <c r="T187" s="287"/>
      <c r="U187" s="287"/>
      <c r="V187" s="287"/>
      <c r="W187" s="287"/>
      <c r="X187" s="287"/>
      <c r="Y187" s="287"/>
      <c r="Z187" s="287"/>
      <c r="AA187" s="287"/>
      <c r="AB187" s="287"/>
      <c r="AC187" s="287"/>
      <c r="AD187" s="287"/>
      <c r="AE187" s="287"/>
      <c r="AF187" s="287"/>
      <c r="AG187" s="287"/>
      <c r="AH187" s="287"/>
      <c r="AI187" s="287"/>
      <c r="AJ187" s="287"/>
      <c r="AK187" s="287"/>
      <c r="AL187" s="287"/>
      <c r="AM187" s="287"/>
      <c r="AN187" s="287"/>
      <c r="AO187" s="287"/>
      <c r="AP187" s="287"/>
      <c r="AQ187" s="287"/>
      <c r="AR187" s="287"/>
      <c r="AS187" s="287"/>
      <c r="AT187" s="28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</row>
    <row r="188" spans="1:72" s="289" customFormat="1" ht="13.5">
      <c r="A188" s="287"/>
      <c r="B188" s="287"/>
      <c r="C188" s="287"/>
      <c r="D188" s="287"/>
      <c r="E188" s="287"/>
      <c r="F188" s="287"/>
      <c r="G188" s="287"/>
      <c r="H188" s="287"/>
      <c r="I188" s="287"/>
      <c r="J188" s="287"/>
      <c r="K188" s="287"/>
      <c r="L188" s="287"/>
      <c r="M188" s="287"/>
      <c r="N188" s="287"/>
      <c r="O188" s="287"/>
      <c r="P188" s="287"/>
      <c r="Q188" s="287"/>
      <c r="R188" s="287"/>
      <c r="S188" s="287"/>
      <c r="T188" s="287"/>
      <c r="U188" s="287"/>
      <c r="V188" s="287"/>
      <c r="W188" s="287"/>
      <c r="X188" s="287"/>
      <c r="Y188" s="287"/>
      <c r="Z188" s="287"/>
      <c r="AA188" s="287"/>
      <c r="AB188" s="287"/>
      <c r="AC188" s="287"/>
      <c r="AD188" s="287"/>
      <c r="AE188" s="287"/>
      <c r="AF188" s="287"/>
      <c r="AG188" s="287"/>
      <c r="AH188" s="287"/>
      <c r="AI188" s="287"/>
      <c r="AJ188" s="287"/>
      <c r="AK188" s="287"/>
      <c r="AL188" s="287"/>
      <c r="AM188" s="287"/>
      <c r="AN188" s="287"/>
      <c r="AO188" s="287"/>
      <c r="AP188" s="287"/>
      <c r="AQ188" s="287"/>
      <c r="AR188" s="287"/>
      <c r="AS188" s="287"/>
      <c r="AT188" s="28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</row>
    <row r="189" spans="1:72" s="289" customFormat="1" ht="13.5">
      <c r="A189" s="287"/>
      <c r="B189" s="287"/>
      <c r="C189" s="287"/>
      <c r="D189" s="287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7"/>
      <c r="Z189" s="287"/>
      <c r="AA189" s="287"/>
      <c r="AB189" s="287"/>
      <c r="AC189" s="287"/>
      <c r="AD189" s="287"/>
      <c r="AE189" s="287"/>
      <c r="AF189" s="287"/>
      <c r="AG189" s="287"/>
      <c r="AH189" s="287"/>
      <c r="AI189" s="287"/>
      <c r="AJ189" s="287"/>
      <c r="AK189" s="287"/>
      <c r="AL189" s="287"/>
      <c r="AM189" s="287"/>
      <c r="AN189" s="287"/>
      <c r="AO189" s="287"/>
      <c r="AP189" s="287"/>
      <c r="AQ189" s="287"/>
      <c r="AR189" s="287"/>
      <c r="AS189" s="287"/>
      <c r="AT189" s="28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</row>
    <row r="190" spans="1:72" s="289" customFormat="1" ht="13.5">
      <c r="A190" s="287"/>
      <c r="B190" s="287"/>
      <c r="C190" s="287"/>
      <c r="D190" s="287"/>
      <c r="E190" s="287"/>
      <c r="F190" s="287"/>
      <c r="G190" s="287"/>
      <c r="H190" s="287"/>
      <c r="I190" s="287"/>
      <c r="J190" s="287"/>
      <c r="K190" s="287"/>
      <c r="L190" s="287"/>
      <c r="M190" s="287"/>
      <c r="N190" s="287"/>
      <c r="O190" s="287"/>
      <c r="P190" s="287"/>
      <c r="Q190" s="287"/>
      <c r="R190" s="287"/>
      <c r="S190" s="287"/>
      <c r="T190" s="287"/>
      <c r="U190" s="287"/>
      <c r="V190" s="287"/>
      <c r="W190" s="287"/>
      <c r="X190" s="287"/>
      <c r="Y190" s="287"/>
      <c r="Z190" s="287"/>
      <c r="AA190" s="287"/>
      <c r="AB190" s="287"/>
      <c r="AC190" s="287"/>
      <c r="AD190" s="287"/>
      <c r="AE190" s="287"/>
      <c r="AF190" s="287"/>
      <c r="AG190" s="287"/>
      <c r="AH190" s="287"/>
      <c r="AI190" s="287"/>
      <c r="AJ190" s="287"/>
      <c r="AK190" s="287"/>
      <c r="AL190" s="287"/>
      <c r="AM190" s="287"/>
      <c r="AN190" s="287"/>
      <c r="AO190" s="287"/>
      <c r="AP190" s="287"/>
      <c r="AQ190" s="287"/>
      <c r="AR190" s="287"/>
      <c r="AS190" s="287"/>
      <c r="AT190" s="28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</row>
    <row r="191" spans="1:72" s="289" customFormat="1" ht="13.5">
      <c r="A191" s="287"/>
      <c r="B191" s="287"/>
      <c r="C191" s="287"/>
      <c r="D191" s="287"/>
      <c r="E191" s="287"/>
      <c r="F191" s="287"/>
      <c r="G191" s="287"/>
      <c r="H191" s="287"/>
      <c r="I191" s="287"/>
      <c r="J191" s="287"/>
      <c r="K191" s="287"/>
      <c r="L191" s="287"/>
      <c r="M191" s="287"/>
      <c r="N191" s="287"/>
      <c r="O191" s="287"/>
      <c r="P191" s="287"/>
      <c r="Q191" s="287"/>
      <c r="R191" s="287"/>
      <c r="S191" s="287"/>
      <c r="T191" s="287"/>
      <c r="U191" s="287"/>
      <c r="V191" s="287"/>
      <c r="W191" s="287"/>
      <c r="X191" s="287"/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/>
      <c r="AJ191" s="287"/>
      <c r="AK191" s="287"/>
      <c r="AL191" s="287"/>
      <c r="AM191" s="287"/>
      <c r="AN191" s="287"/>
      <c r="AO191" s="287"/>
      <c r="AP191" s="287"/>
      <c r="AQ191" s="287"/>
      <c r="AR191" s="287"/>
      <c r="AS191" s="287"/>
      <c r="AT191" s="28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</row>
    <row r="192" spans="1:72" s="289" customFormat="1" ht="13.5">
      <c r="A192" s="287"/>
      <c r="B192" s="287"/>
      <c r="C192" s="287"/>
      <c r="D192" s="287"/>
      <c r="E192" s="287"/>
      <c r="F192" s="287"/>
      <c r="G192" s="287"/>
      <c r="H192" s="287"/>
      <c r="I192" s="287"/>
      <c r="J192" s="287"/>
      <c r="K192" s="287"/>
      <c r="L192" s="287"/>
      <c r="M192" s="287"/>
      <c r="N192" s="287"/>
      <c r="O192" s="287"/>
      <c r="P192" s="287"/>
      <c r="Q192" s="287"/>
      <c r="R192" s="287"/>
      <c r="S192" s="287"/>
      <c r="T192" s="287"/>
      <c r="U192" s="287"/>
      <c r="V192" s="287"/>
      <c r="W192" s="287"/>
      <c r="X192" s="287"/>
      <c r="Y192" s="287"/>
      <c r="Z192" s="287"/>
      <c r="AA192" s="287"/>
      <c r="AB192" s="287"/>
      <c r="AC192" s="287"/>
      <c r="AD192" s="287"/>
      <c r="AE192" s="287"/>
      <c r="AF192" s="287"/>
      <c r="AG192" s="287"/>
      <c r="AH192" s="287"/>
      <c r="AI192" s="287"/>
      <c r="AJ192" s="287"/>
      <c r="AK192" s="287"/>
      <c r="AL192" s="287"/>
      <c r="AM192" s="287"/>
      <c r="AN192" s="287"/>
      <c r="AO192" s="287"/>
      <c r="AP192" s="287"/>
      <c r="AQ192" s="287"/>
      <c r="AR192" s="287"/>
      <c r="AS192" s="287"/>
      <c r="AT192" s="28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</row>
    <row r="193" spans="1:72" s="289" customFormat="1" ht="13.5">
      <c r="A193" s="287"/>
      <c r="B193" s="287"/>
      <c r="C193" s="287"/>
      <c r="D193" s="287"/>
      <c r="E193" s="287"/>
      <c r="F193" s="287"/>
      <c r="G193" s="287"/>
      <c r="H193" s="287"/>
      <c r="I193" s="287"/>
      <c r="J193" s="287"/>
      <c r="K193" s="287"/>
      <c r="L193" s="287"/>
      <c r="M193" s="287"/>
      <c r="N193" s="287"/>
      <c r="O193" s="287"/>
      <c r="P193" s="287"/>
      <c r="Q193" s="287"/>
      <c r="R193" s="287"/>
      <c r="S193" s="287"/>
      <c r="T193" s="287"/>
      <c r="U193" s="287"/>
      <c r="V193" s="287"/>
      <c r="W193" s="287"/>
      <c r="X193" s="287"/>
      <c r="Y193" s="287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</row>
    <row r="194" spans="1:72" s="289" customFormat="1" ht="13.5">
      <c r="A194" s="287"/>
      <c r="B194" s="287"/>
      <c r="C194" s="287"/>
      <c r="D194" s="287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</row>
    <row r="195" spans="1:72" s="289" customFormat="1" ht="13.5">
      <c r="A195" s="287"/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87"/>
      <c r="M195" s="287"/>
      <c r="N195" s="287"/>
      <c r="O195" s="287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</row>
    <row r="196" spans="1:72" s="289" customFormat="1" ht="13.5">
      <c r="A196" s="287"/>
      <c r="B196" s="287"/>
      <c r="C196" s="287"/>
      <c r="D196" s="287"/>
      <c r="E196" s="287"/>
      <c r="F196" s="287"/>
      <c r="G196" s="287"/>
      <c r="H196" s="287"/>
      <c r="I196" s="287"/>
      <c r="J196" s="287"/>
      <c r="K196" s="287"/>
      <c r="L196" s="287"/>
      <c r="M196" s="287"/>
      <c r="N196" s="287"/>
      <c r="O196" s="287"/>
      <c r="P196" s="287"/>
      <c r="Q196" s="287"/>
      <c r="R196" s="287"/>
      <c r="S196" s="287"/>
      <c r="T196" s="287"/>
      <c r="U196" s="287"/>
      <c r="V196" s="287"/>
      <c r="W196" s="287"/>
      <c r="X196" s="287"/>
      <c r="Y196" s="287"/>
      <c r="Z196" s="287"/>
      <c r="AA196" s="287"/>
      <c r="AB196" s="287"/>
      <c r="AC196" s="287"/>
      <c r="AD196" s="287"/>
      <c r="AE196" s="287"/>
      <c r="AF196" s="287"/>
      <c r="AG196" s="287"/>
      <c r="AH196" s="287"/>
      <c r="AI196" s="287"/>
      <c r="AJ196" s="287"/>
      <c r="AK196" s="287"/>
      <c r="AL196" s="287"/>
      <c r="AM196" s="287"/>
      <c r="AN196" s="287"/>
      <c r="AO196" s="287"/>
      <c r="AP196" s="287"/>
      <c r="AQ196" s="287"/>
      <c r="AR196" s="287"/>
      <c r="AS196" s="287"/>
      <c r="AT196" s="28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</row>
    <row r="197" spans="1:72" s="289" customFormat="1" ht="13.5">
      <c r="A197" s="287"/>
      <c r="B197" s="287"/>
      <c r="C197" s="287"/>
      <c r="D197" s="287"/>
      <c r="E197" s="287"/>
      <c r="F197" s="287"/>
      <c r="G197" s="287"/>
      <c r="H197" s="287"/>
      <c r="I197" s="287"/>
      <c r="J197" s="287"/>
      <c r="K197" s="287"/>
      <c r="L197" s="287"/>
      <c r="M197" s="287"/>
      <c r="N197" s="287"/>
      <c r="O197" s="287"/>
      <c r="P197" s="287"/>
      <c r="Q197" s="287"/>
      <c r="R197" s="287"/>
      <c r="S197" s="287"/>
      <c r="T197" s="287"/>
      <c r="U197" s="287"/>
      <c r="V197" s="287"/>
      <c r="W197" s="287"/>
      <c r="X197" s="287"/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7"/>
      <c r="AK197" s="287"/>
      <c r="AL197" s="287"/>
      <c r="AM197" s="287"/>
      <c r="AN197" s="287"/>
      <c r="AO197" s="287"/>
      <c r="AP197" s="287"/>
      <c r="AQ197" s="287"/>
      <c r="AR197" s="287"/>
      <c r="AS197" s="287"/>
      <c r="AT197" s="28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</row>
    <row r="198" spans="1:72" s="289" customFormat="1" ht="13.5">
      <c r="A198" s="287"/>
      <c r="B198" s="287"/>
      <c r="C198" s="287"/>
      <c r="D198" s="287"/>
      <c r="E198" s="287"/>
      <c r="F198" s="287"/>
      <c r="G198" s="287"/>
      <c r="H198" s="287"/>
      <c r="I198" s="287"/>
      <c r="J198" s="287"/>
      <c r="K198" s="287"/>
      <c r="L198" s="287"/>
      <c r="M198" s="287"/>
      <c r="N198" s="287"/>
      <c r="O198" s="287"/>
      <c r="P198" s="287"/>
      <c r="Q198" s="287"/>
      <c r="R198" s="287"/>
      <c r="S198" s="287"/>
      <c r="T198" s="287"/>
      <c r="U198" s="287"/>
      <c r="V198" s="287"/>
      <c r="W198" s="287"/>
      <c r="X198" s="287"/>
      <c r="Y198" s="287"/>
      <c r="Z198" s="287"/>
      <c r="AA198" s="287"/>
      <c r="AB198" s="287"/>
      <c r="AC198" s="287"/>
      <c r="AD198" s="287"/>
      <c r="AE198" s="287"/>
      <c r="AF198" s="287"/>
      <c r="AG198" s="287"/>
      <c r="AH198" s="287"/>
      <c r="AI198" s="287"/>
      <c r="AJ198" s="287"/>
      <c r="AK198" s="287"/>
      <c r="AL198" s="287"/>
      <c r="AM198" s="287"/>
      <c r="AN198" s="287"/>
      <c r="AO198" s="287"/>
      <c r="AP198" s="287"/>
      <c r="AQ198" s="287"/>
      <c r="AR198" s="287"/>
      <c r="AS198" s="287"/>
      <c r="AT198" s="28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</row>
    <row r="199" spans="1:72" s="289" customFormat="1" ht="13.5">
      <c r="A199" s="287"/>
      <c r="B199" s="287"/>
      <c r="C199" s="287"/>
      <c r="D199" s="287"/>
      <c r="E199" s="287"/>
      <c r="F199" s="287"/>
      <c r="G199" s="287"/>
      <c r="H199" s="287"/>
      <c r="I199" s="287"/>
      <c r="J199" s="287"/>
      <c r="K199" s="287"/>
      <c r="L199" s="287"/>
      <c r="M199" s="287"/>
      <c r="N199" s="287"/>
      <c r="O199" s="287"/>
      <c r="P199" s="287"/>
      <c r="Q199" s="287"/>
      <c r="R199" s="287"/>
      <c r="S199" s="287"/>
      <c r="T199" s="287"/>
      <c r="U199" s="287"/>
      <c r="V199" s="287"/>
      <c r="W199" s="287"/>
      <c r="X199" s="287"/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7"/>
      <c r="AK199" s="287"/>
      <c r="AL199" s="287"/>
      <c r="AM199" s="287"/>
      <c r="AN199" s="287"/>
      <c r="AO199" s="287"/>
      <c r="AP199" s="287"/>
      <c r="AQ199" s="287"/>
      <c r="AR199" s="287"/>
      <c r="AS199" s="287"/>
      <c r="AT199" s="28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</row>
    <row r="200" spans="1:72" s="289" customFormat="1" ht="13.5">
      <c r="A200" s="287"/>
      <c r="B200" s="287"/>
      <c r="C200" s="287"/>
      <c r="D200" s="287"/>
      <c r="E200" s="287"/>
      <c r="F200" s="287"/>
      <c r="G200" s="287"/>
      <c r="H200" s="287"/>
      <c r="I200" s="287"/>
      <c r="J200" s="287"/>
      <c r="K200" s="287"/>
      <c r="L200" s="287"/>
      <c r="M200" s="287"/>
      <c r="N200" s="287"/>
      <c r="O200" s="287"/>
      <c r="P200" s="28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  <c r="AA200" s="287"/>
      <c r="AB200" s="287"/>
      <c r="AC200" s="287"/>
      <c r="AD200" s="287"/>
      <c r="AE200" s="287"/>
      <c r="AF200" s="287"/>
      <c r="AG200" s="287"/>
      <c r="AH200" s="287"/>
      <c r="AI200" s="287"/>
      <c r="AJ200" s="287"/>
      <c r="AK200" s="287"/>
      <c r="AL200" s="287"/>
      <c r="AM200" s="287"/>
      <c r="AN200" s="287"/>
      <c r="AO200" s="287"/>
      <c r="AP200" s="287"/>
      <c r="AQ200" s="287"/>
      <c r="AR200" s="287"/>
      <c r="AS200" s="287"/>
      <c r="AT200" s="28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</row>
    <row r="201" spans="1:72" s="289" customFormat="1" ht="13.5">
      <c r="A201" s="287"/>
      <c r="B201" s="287"/>
      <c r="C201" s="287"/>
      <c r="D201" s="287"/>
      <c r="E201" s="287"/>
      <c r="F201" s="287"/>
      <c r="G201" s="287"/>
      <c r="H201" s="287"/>
      <c r="I201" s="287"/>
      <c r="J201" s="287"/>
      <c r="K201" s="287"/>
      <c r="L201" s="287"/>
      <c r="M201" s="287"/>
      <c r="N201" s="287"/>
      <c r="O201" s="287"/>
      <c r="P201" s="28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7"/>
      <c r="AK201" s="287"/>
      <c r="AL201" s="287"/>
      <c r="AM201" s="287"/>
      <c r="AN201" s="287"/>
      <c r="AO201" s="287"/>
      <c r="AP201" s="287"/>
      <c r="AQ201" s="287"/>
      <c r="AR201" s="287"/>
      <c r="AS201" s="287"/>
      <c r="AT201" s="28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</row>
    <row r="202" spans="1:72" s="289" customFormat="1" ht="13.5">
      <c r="A202" s="287"/>
      <c r="B202" s="287"/>
      <c r="C202" s="287"/>
      <c r="D202" s="287"/>
      <c r="E202" s="287"/>
      <c r="F202" s="287"/>
      <c r="G202" s="287"/>
      <c r="H202" s="287"/>
      <c r="I202" s="287"/>
      <c r="J202" s="287"/>
      <c r="K202" s="287"/>
      <c r="L202" s="287"/>
      <c r="M202" s="287"/>
      <c r="N202" s="287"/>
      <c r="O202" s="287"/>
      <c r="P202" s="28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  <c r="AA202" s="287"/>
      <c r="AB202" s="287"/>
      <c r="AC202" s="287"/>
      <c r="AD202" s="287"/>
      <c r="AE202" s="287"/>
      <c r="AF202" s="287"/>
      <c r="AG202" s="287"/>
      <c r="AH202" s="287"/>
      <c r="AI202" s="287"/>
      <c r="AJ202" s="287"/>
      <c r="AK202" s="287"/>
      <c r="AL202" s="287"/>
      <c r="AM202" s="287"/>
      <c r="AN202" s="287"/>
      <c r="AO202" s="287"/>
      <c r="AP202" s="287"/>
      <c r="AQ202" s="287"/>
      <c r="AR202" s="287"/>
      <c r="AS202" s="287"/>
      <c r="AT202" s="287"/>
      <c r="AU202" s="287"/>
      <c r="AV202" s="287"/>
      <c r="AW202" s="287"/>
      <c r="AX202" s="287"/>
      <c r="AY202" s="287"/>
      <c r="AZ202" s="287"/>
      <c r="BA202" s="287"/>
      <c r="BB202" s="287"/>
      <c r="BC202" s="287"/>
      <c r="BD202" s="287"/>
      <c r="BE202" s="287"/>
      <c r="BF202" s="287"/>
      <c r="BG202" s="287"/>
      <c r="BH202" s="287"/>
      <c r="BI202" s="287"/>
      <c r="BJ202" s="287"/>
      <c r="BK202" s="287"/>
      <c r="BL202" s="287"/>
      <c r="BM202" s="287"/>
      <c r="BN202" s="287"/>
      <c r="BO202" s="287"/>
      <c r="BP202" s="287"/>
      <c r="BQ202" s="287"/>
      <c r="BR202" s="287"/>
      <c r="BS202" s="287"/>
      <c r="BT202" s="287"/>
    </row>
    <row r="203" spans="1:72" s="289" customFormat="1" ht="13.5">
      <c r="A203" s="287"/>
      <c r="B203" s="287"/>
      <c r="C203" s="287"/>
      <c r="D203" s="287"/>
      <c r="E203" s="287"/>
      <c r="F203" s="287"/>
      <c r="G203" s="287"/>
      <c r="H203" s="287"/>
      <c r="I203" s="287"/>
      <c r="J203" s="287"/>
      <c r="K203" s="287"/>
      <c r="L203" s="287"/>
      <c r="M203" s="287"/>
      <c r="N203" s="287"/>
      <c r="O203" s="287"/>
      <c r="P203" s="287"/>
      <c r="Q203" s="287"/>
      <c r="R203" s="287"/>
      <c r="S203" s="287"/>
      <c r="T203" s="287"/>
      <c r="U203" s="287"/>
      <c r="V203" s="287"/>
      <c r="W203" s="287"/>
      <c r="X203" s="287"/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7"/>
      <c r="AK203" s="287"/>
      <c r="AL203" s="287"/>
      <c r="AM203" s="287"/>
      <c r="AN203" s="287"/>
      <c r="AO203" s="287"/>
      <c r="AP203" s="287"/>
      <c r="AQ203" s="287"/>
      <c r="AR203" s="287"/>
      <c r="AS203" s="287"/>
      <c r="AT203" s="287"/>
      <c r="AU203" s="287"/>
      <c r="AV203" s="287"/>
      <c r="AW203" s="287"/>
      <c r="AX203" s="287"/>
      <c r="AY203" s="287"/>
      <c r="AZ203" s="287"/>
      <c r="BA203" s="287"/>
      <c r="BB203" s="287"/>
      <c r="BC203" s="287"/>
      <c r="BD203" s="287"/>
      <c r="BE203" s="287"/>
      <c r="BF203" s="287"/>
      <c r="BG203" s="287"/>
      <c r="BH203" s="287"/>
      <c r="BI203" s="287"/>
      <c r="BJ203" s="287"/>
      <c r="BK203" s="287"/>
      <c r="BL203" s="287"/>
      <c r="BM203" s="287"/>
      <c r="BN203" s="287"/>
      <c r="BO203" s="287"/>
      <c r="BP203" s="287"/>
      <c r="BQ203" s="287"/>
      <c r="BR203" s="287"/>
      <c r="BS203" s="287"/>
      <c r="BT203" s="287"/>
    </row>
    <row r="204" spans="1:72" s="289" customFormat="1" ht="13.5">
      <c r="A204" s="287"/>
      <c r="B204" s="287"/>
      <c r="C204" s="287"/>
      <c r="D204" s="287"/>
      <c r="E204" s="287"/>
      <c r="F204" s="287"/>
      <c r="G204" s="287"/>
      <c r="H204" s="287"/>
      <c r="I204" s="287"/>
      <c r="J204" s="287"/>
      <c r="K204" s="287"/>
      <c r="L204" s="287"/>
      <c r="M204" s="287"/>
      <c r="N204" s="287"/>
      <c r="O204" s="287"/>
      <c r="P204" s="287"/>
      <c r="Q204" s="287"/>
      <c r="R204" s="287"/>
      <c r="S204" s="287"/>
      <c r="T204" s="287"/>
      <c r="U204" s="287"/>
      <c r="V204" s="287"/>
      <c r="W204" s="287"/>
      <c r="X204" s="287"/>
      <c r="Y204" s="287"/>
      <c r="Z204" s="287"/>
      <c r="AA204" s="287"/>
      <c r="AB204" s="287"/>
      <c r="AC204" s="287"/>
      <c r="AD204" s="287"/>
      <c r="AE204" s="287"/>
      <c r="AF204" s="287"/>
      <c r="AG204" s="287"/>
      <c r="AH204" s="287"/>
      <c r="AI204" s="287"/>
      <c r="AJ204" s="287"/>
      <c r="AK204" s="287"/>
      <c r="AL204" s="287"/>
      <c r="AM204" s="287"/>
      <c r="AN204" s="287"/>
      <c r="AO204" s="287"/>
      <c r="AP204" s="287"/>
      <c r="AQ204" s="287"/>
      <c r="AR204" s="287"/>
      <c r="AS204" s="287"/>
      <c r="AT204" s="287"/>
      <c r="AU204" s="287"/>
      <c r="AV204" s="287"/>
      <c r="AW204" s="287"/>
      <c r="AX204" s="287"/>
      <c r="AY204" s="287"/>
      <c r="AZ204" s="287"/>
      <c r="BA204" s="287"/>
      <c r="BB204" s="287"/>
      <c r="BC204" s="287"/>
      <c r="BD204" s="287"/>
      <c r="BE204" s="287"/>
      <c r="BF204" s="287"/>
      <c r="BG204" s="287"/>
      <c r="BH204" s="287"/>
      <c r="BI204" s="287"/>
      <c r="BJ204" s="287"/>
      <c r="BK204" s="287"/>
      <c r="BL204" s="287"/>
      <c r="BM204" s="287"/>
      <c r="BN204" s="287"/>
      <c r="BO204" s="287"/>
      <c r="BP204" s="287"/>
      <c r="BQ204" s="287"/>
      <c r="BR204" s="287"/>
      <c r="BS204" s="287"/>
      <c r="BT204" s="287"/>
    </row>
    <row r="205" spans="1:72" s="289" customFormat="1" ht="13.5">
      <c r="A205" s="287"/>
      <c r="B205" s="287"/>
      <c r="C205" s="287"/>
      <c r="D205" s="287"/>
      <c r="E205" s="287"/>
      <c r="F205" s="287"/>
      <c r="G205" s="287"/>
      <c r="H205" s="287"/>
      <c r="I205" s="287"/>
      <c r="J205" s="287"/>
      <c r="K205" s="287"/>
      <c r="L205" s="287"/>
      <c r="M205" s="287"/>
      <c r="N205" s="287"/>
      <c r="O205" s="287"/>
      <c r="P205" s="287"/>
      <c r="Q205" s="287"/>
      <c r="R205" s="287"/>
      <c r="S205" s="287"/>
      <c r="T205" s="287"/>
      <c r="U205" s="287"/>
      <c r="V205" s="287"/>
      <c r="W205" s="287"/>
      <c r="X205" s="287"/>
      <c r="Y205" s="287"/>
      <c r="Z205" s="287"/>
      <c r="AA205" s="287"/>
      <c r="AB205" s="287"/>
      <c r="AC205" s="287"/>
      <c r="AD205" s="287"/>
      <c r="AE205" s="287"/>
      <c r="AF205" s="287"/>
      <c r="AG205" s="287"/>
      <c r="AH205" s="287"/>
      <c r="AI205" s="287"/>
      <c r="AJ205" s="287"/>
      <c r="AK205" s="287"/>
      <c r="AL205" s="287"/>
      <c r="AM205" s="287"/>
      <c r="AN205" s="287"/>
      <c r="AO205" s="287"/>
      <c r="AP205" s="287"/>
      <c r="AQ205" s="287"/>
      <c r="AR205" s="287"/>
      <c r="AS205" s="287"/>
      <c r="AT205" s="287"/>
      <c r="AU205" s="287"/>
      <c r="AV205" s="287"/>
      <c r="AW205" s="287"/>
      <c r="AX205" s="287"/>
      <c r="AY205" s="287"/>
      <c r="AZ205" s="287"/>
      <c r="BA205" s="287"/>
      <c r="BB205" s="287"/>
      <c r="BC205" s="287"/>
      <c r="BD205" s="287"/>
      <c r="BE205" s="287"/>
      <c r="BF205" s="287"/>
      <c r="BG205" s="287"/>
      <c r="BH205" s="287"/>
      <c r="BI205" s="287"/>
      <c r="BJ205" s="287"/>
      <c r="BK205" s="287"/>
      <c r="BL205" s="287"/>
      <c r="BM205" s="287"/>
      <c r="BN205" s="287"/>
      <c r="BO205" s="287"/>
      <c r="BP205" s="287"/>
      <c r="BQ205" s="287"/>
      <c r="BR205" s="287"/>
      <c r="BS205" s="287"/>
      <c r="BT205" s="287"/>
    </row>
    <row r="206" spans="1:72" s="289" customFormat="1" ht="13.5">
      <c r="A206" s="287"/>
      <c r="B206" s="287"/>
      <c r="C206" s="287"/>
      <c r="D206" s="287"/>
      <c r="E206" s="287"/>
      <c r="F206" s="287"/>
      <c r="G206" s="287"/>
      <c r="H206" s="287"/>
      <c r="I206" s="287"/>
      <c r="J206" s="287"/>
      <c r="K206" s="287"/>
      <c r="L206" s="287"/>
      <c r="M206" s="287"/>
      <c r="N206" s="287"/>
      <c r="O206" s="287"/>
      <c r="P206" s="287"/>
      <c r="Q206" s="287"/>
      <c r="R206" s="287"/>
      <c r="S206" s="287"/>
      <c r="T206" s="287"/>
      <c r="U206" s="287"/>
      <c r="V206" s="287"/>
      <c r="W206" s="287"/>
      <c r="X206" s="287"/>
      <c r="Y206" s="287"/>
      <c r="Z206" s="287"/>
      <c r="AA206" s="287"/>
      <c r="AB206" s="287"/>
      <c r="AC206" s="287"/>
      <c r="AD206" s="287"/>
      <c r="AE206" s="287"/>
      <c r="AF206" s="287"/>
      <c r="AG206" s="287"/>
      <c r="AH206" s="287"/>
      <c r="AI206" s="287"/>
      <c r="AJ206" s="287"/>
      <c r="AK206" s="287"/>
      <c r="AL206" s="287"/>
      <c r="AM206" s="287"/>
      <c r="AN206" s="287"/>
      <c r="AO206" s="287"/>
      <c r="AP206" s="287"/>
      <c r="AQ206" s="287"/>
      <c r="AR206" s="287"/>
      <c r="AS206" s="287"/>
      <c r="AT206" s="287"/>
      <c r="AU206" s="287"/>
      <c r="AV206" s="287"/>
      <c r="AW206" s="287"/>
      <c r="AX206" s="287"/>
      <c r="AY206" s="287"/>
      <c r="AZ206" s="287"/>
      <c r="BA206" s="287"/>
      <c r="BB206" s="287"/>
      <c r="BC206" s="287"/>
      <c r="BD206" s="287"/>
      <c r="BE206" s="287"/>
      <c r="BF206" s="287"/>
      <c r="BG206" s="287"/>
      <c r="BH206" s="287"/>
      <c r="BI206" s="287"/>
      <c r="BJ206" s="287"/>
      <c r="BK206" s="287"/>
      <c r="BL206" s="287"/>
      <c r="BM206" s="287"/>
      <c r="BN206" s="287"/>
      <c r="BO206" s="287"/>
      <c r="BP206" s="287"/>
      <c r="BQ206" s="287"/>
      <c r="BR206" s="287"/>
      <c r="BS206" s="287"/>
      <c r="BT206" s="287"/>
    </row>
    <row r="207" spans="1:72" s="289" customFormat="1" ht="13.5">
      <c r="A207" s="287"/>
      <c r="B207" s="287"/>
      <c r="C207" s="287"/>
      <c r="D207" s="287"/>
      <c r="E207" s="287"/>
      <c r="F207" s="287"/>
      <c r="G207" s="287"/>
      <c r="H207" s="287"/>
      <c r="I207" s="287"/>
      <c r="J207" s="287"/>
      <c r="K207" s="287"/>
      <c r="L207" s="287"/>
      <c r="M207" s="287"/>
      <c r="N207" s="287"/>
      <c r="O207" s="287"/>
      <c r="P207" s="287"/>
      <c r="Q207" s="287"/>
      <c r="R207" s="287"/>
      <c r="S207" s="287"/>
      <c r="T207" s="287"/>
      <c r="U207" s="287"/>
      <c r="V207" s="287"/>
      <c r="W207" s="287"/>
      <c r="X207" s="287"/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7"/>
      <c r="AK207" s="287"/>
      <c r="AL207" s="287"/>
      <c r="AM207" s="287"/>
      <c r="AN207" s="287"/>
      <c r="AO207" s="287"/>
      <c r="AP207" s="287"/>
      <c r="AQ207" s="287"/>
      <c r="AR207" s="287"/>
      <c r="AS207" s="287"/>
      <c r="AT207" s="287"/>
      <c r="AU207" s="287"/>
      <c r="AV207" s="287"/>
      <c r="AW207" s="287"/>
      <c r="AX207" s="287"/>
      <c r="AY207" s="287"/>
      <c r="AZ207" s="287"/>
      <c r="BA207" s="287"/>
      <c r="BB207" s="287"/>
      <c r="BC207" s="287"/>
      <c r="BD207" s="287"/>
      <c r="BE207" s="287"/>
      <c r="BF207" s="287"/>
      <c r="BG207" s="287"/>
      <c r="BH207" s="287"/>
      <c r="BI207" s="287"/>
      <c r="BJ207" s="287"/>
      <c r="BK207" s="287"/>
      <c r="BL207" s="287"/>
      <c r="BM207" s="287"/>
      <c r="BN207" s="287"/>
      <c r="BO207" s="287"/>
      <c r="BP207" s="287"/>
      <c r="BQ207" s="287"/>
      <c r="BR207" s="287"/>
      <c r="BS207" s="287"/>
      <c r="BT207" s="287"/>
    </row>
    <row r="208" spans="1:72" s="289" customFormat="1" ht="13.5">
      <c r="A208" s="287"/>
      <c r="B208" s="287"/>
      <c r="C208" s="287"/>
      <c r="D208" s="287"/>
      <c r="E208" s="287"/>
      <c r="F208" s="287"/>
      <c r="G208" s="287"/>
      <c r="H208" s="287"/>
      <c r="I208" s="287"/>
      <c r="J208" s="287"/>
      <c r="K208" s="287"/>
      <c r="L208" s="287"/>
      <c r="M208" s="287"/>
      <c r="N208" s="287"/>
      <c r="O208" s="287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7"/>
      <c r="AU208" s="287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7"/>
      <c r="BI208" s="287"/>
      <c r="BJ208" s="287"/>
      <c r="BK208" s="287"/>
      <c r="BL208" s="287"/>
      <c r="BM208" s="287"/>
      <c r="BN208" s="287"/>
      <c r="BO208" s="287"/>
      <c r="BP208" s="287"/>
      <c r="BQ208" s="287"/>
      <c r="BR208" s="287"/>
      <c r="BS208" s="287"/>
      <c r="BT208" s="287"/>
    </row>
    <row r="209" spans="1:72" s="289" customFormat="1" ht="13.5">
      <c r="A209" s="287"/>
      <c r="B209" s="287"/>
      <c r="C209" s="287"/>
      <c r="D209" s="287"/>
      <c r="E209" s="287"/>
      <c r="F209" s="287"/>
      <c r="G209" s="287"/>
      <c r="H209" s="287"/>
      <c r="I209" s="287"/>
      <c r="J209" s="287"/>
      <c r="K209" s="287"/>
      <c r="L209" s="287"/>
      <c r="M209" s="287"/>
      <c r="N209" s="287"/>
      <c r="O209" s="287"/>
      <c r="P209" s="287"/>
      <c r="Q209" s="287"/>
      <c r="R209" s="287"/>
      <c r="S209" s="287"/>
      <c r="T209" s="287"/>
      <c r="U209" s="287"/>
      <c r="V209" s="287"/>
      <c r="W209" s="287"/>
      <c r="X209" s="287"/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7"/>
      <c r="AK209" s="287"/>
      <c r="AL209" s="287"/>
      <c r="AM209" s="287"/>
      <c r="AN209" s="287"/>
      <c r="AO209" s="287"/>
      <c r="AP209" s="287"/>
      <c r="AQ209" s="287"/>
      <c r="AR209" s="287"/>
      <c r="AS209" s="287"/>
      <c r="AT209" s="287"/>
      <c r="AU209" s="287"/>
      <c r="AV209" s="287"/>
      <c r="AW209" s="287"/>
      <c r="AX209" s="287"/>
      <c r="AY209" s="287"/>
      <c r="AZ209" s="287"/>
      <c r="BA209" s="287"/>
      <c r="BB209" s="287"/>
      <c r="BC209" s="287"/>
      <c r="BD209" s="287"/>
      <c r="BE209" s="287"/>
      <c r="BF209" s="287"/>
      <c r="BG209" s="287"/>
      <c r="BH209" s="287"/>
      <c r="BI209" s="287"/>
      <c r="BJ209" s="287"/>
      <c r="BK209" s="287"/>
      <c r="BL209" s="287"/>
      <c r="BM209" s="287"/>
      <c r="BN209" s="287"/>
      <c r="BO209" s="287"/>
      <c r="BP209" s="287"/>
      <c r="BQ209" s="287"/>
      <c r="BR209" s="287"/>
      <c r="BS209" s="287"/>
      <c r="BT209" s="287"/>
    </row>
    <row r="210" spans="1:72" s="289" customFormat="1" ht="13.5">
      <c r="A210" s="287"/>
      <c r="B210" s="287"/>
      <c r="C210" s="287"/>
      <c r="D210" s="287"/>
      <c r="E210" s="287"/>
      <c r="F210" s="287"/>
      <c r="G210" s="287"/>
      <c r="H210" s="287"/>
      <c r="I210" s="287"/>
      <c r="J210" s="287"/>
      <c r="K210" s="287"/>
      <c r="L210" s="287"/>
      <c r="M210" s="287"/>
      <c r="N210" s="287"/>
      <c r="O210" s="287"/>
      <c r="P210" s="287"/>
      <c r="Q210" s="287"/>
      <c r="R210" s="287"/>
      <c r="S210" s="287"/>
      <c r="T210" s="287"/>
      <c r="U210" s="287"/>
      <c r="V210" s="287"/>
      <c r="W210" s="287"/>
      <c r="X210" s="287"/>
      <c r="Y210" s="287"/>
      <c r="Z210" s="287"/>
      <c r="AA210" s="287"/>
      <c r="AB210" s="287"/>
      <c r="AC210" s="287"/>
      <c r="AD210" s="287"/>
      <c r="AE210" s="287"/>
      <c r="AF210" s="287"/>
      <c r="AG210" s="287"/>
      <c r="AH210" s="287"/>
      <c r="AI210" s="287"/>
      <c r="AJ210" s="287"/>
      <c r="AK210" s="287"/>
      <c r="AL210" s="287"/>
      <c r="AM210" s="287"/>
      <c r="AN210" s="287"/>
      <c r="AO210" s="287"/>
      <c r="AP210" s="287"/>
      <c r="AQ210" s="287"/>
      <c r="AR210" s="287"/>
      <c r="AS210" s="287"/>
      <c r="AT210" s="287"/>
      <c r="AU210" s="287"/>
      <c r="AV210" s="287"/>
      <c r="AW210" s="287"/>
      <c r="AX210" s="287"/>
      <c r="AY210" s="287"/>
      <c r="AZ210" s="287"/>
      <c r="BA210" s="287"/>
      <c r="BB210" s="287"/>
      <c r="BC210" s="287"/>
      <c r="BD210" s="287"/>
      <c r="BE210" s="287"/>
      <c r="BF210" s="287"/>
      <c r="BG210" s="287"/>
      <c r="BH210" s="287"/>
      <c r="BI210" s="287"/>
      <c r="BJ210" s="287"/>
      <c r="BK210" s="287"/>
      <c r="BL210" s="287"/>
      <c r="BM210" s="287"/>
      <c r="BN210" s="287"/>
      <c r="BO210" s="287"/>
      <c r="BP210" s="287"/>
      <c r="BQ210" s="287"/>
      <c r="BR210" s="287"/>
      <c r="BS210" s="287"/>
      <c r="BT210" s="287"/>
    </row>
    <row r="211" spans="1:72" s="289" customFormat="1" ht="13.5">
      <c r="A211" s="287"/>
      <c r="B211" s="287"/>
      <c r="C211" s="287"/>
      <c r="D211" s="287"/>
      <c r="E211" s="287"/>
      <c r="F211" s="287"/>
      <c r="G211" s="287"/>
      <c r="H211" s="287"/>
      <c r="I211" s="287"/>
      <c r="J211" s="287"/>
      <c r="K211" s="287"/>
      <c r="L211" s="287"/>
      <c r="M211" s="287"/>
      <c r="N211" s="287"/>
      <c r="O211" s="287"/>
      <c r="P211" s="28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7"/>
      <c r="AK211" s="287"/>
      <c r="AL211" s="287"/>
      <c r="AM211" s="287"/>
      <c r="AN211" s="287"/>
      <c r="AO211" s="287"/>
      <c r="AP211" s="287"/>
      <c r="AQ211" s="287"/>
      <c r="AR211" s="287"/>
      <c r="AS211" s="287"/>
      <c r="AT211" s="287"/>
      <c r="AU211" s="287"/>
      <c r="AV211" s="287"/>
      <c r="AW211" s="287"/>
      <c r="AX211" s="287"/>
      <c r="AY211" s="287"/>
      <c r="AZ211" s="287"/>
      <c r="BA211" s="287"/>
      <c r="BB211" s="287"/>
      <c r="BC211" s="287"/>
      <c r="BD211" s="287"/>
      <c r="BE211" s="287"/>
      <c r="BF211" s="287"/>
      <c r="BG211" s="287"/>
      <c r="BH211" s="287"/>
      <c r="BI211" s="287"/>
      <c r="BJ211" s="287"/>
      <c r="BK211" s="287"/>
      <c r="BL211" s="287"/>
      <c r="BM211" s="287"/>
      <c r="BN211" s="287"/>
      <c r="BO211" s="287"/>
      <c r="BP211" s="287"/>
      <c r="BQ211" s="287"/>
      <c r="BR211" s="287"/>
      <c r="BS211" s="287"/>
      <c r="BT211" s="287"/>
    </row>
    <row r="212" spans="1:72" s="289" customFormat="1" ht="13.5">
      <c r="A212" s="287"/>
      <c r="B212" s="287"/>
      <c r="C212" s="287"/>
      <c r="D212" s="287"/>
      <c r="E212" s="287"/>
      <c r="F212" s="287"/>
      <c r="G212" s="287"/>
      <c r="H212" s="287"/>
      <c r="I212" s="287"/>
      <c r="J212" s="287"/>
      <c r="K212" s="287"/>
      <c r="L212" s="287"/>
      <c r="M212" s="287"/>
      <c r="N212" s="287"/>
      <c r="O212" s="287"/>
      <c r="P212" s="28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7"/>
      <c r="AK212" s="287"/>
      <c r="AL212" s="287"/>
      <c r="AM212" s="287"/>
      <c r="AN212" s="287"/>
      <c r="AO212" s="287"/>
      <c r="AP212" s="287"/>
      <c r="AQ212" s="287"/>
      <c r="AR212" s="287"/>
      <c r="AS212" s="287"/>
      <c r="AT212" s="287"/>
      <c r="AU212" s="287"/>
      <c r="AV212" s="287"/>
      <c r="AW212" s="287"/>
      <c r="AX212" s="287"/>
      <c r="AY212" s="287"/>
      <c r="AZ212" s="287"/>
      <c r="BA212" s="287"/>
      <c r="BB212" s="287"/>
      <c r="BC212" s="287"/>
      <c r="BD212" s="287"/>
      <c r="BE212" s="287"/>
      <c r="BF212" s="287"/>
      <c r="BG212" s="287"/>
      <c r="BH212" s="287"/>
      <c r="BI212" s="287"/>
      <c r="BJ212" s="287"/>
      <c r="BK212" s="287"/>
      <c r="BL212" s="287"/>
      <c r="BM212" s="287"/>
      <c r="BN212" s="287"/>
      <c r="BO212" s="287"/>
      <c r="BP212" s="287"/>
      <c r="BQ212" s="287"/>
      <c r="BR212" s="287"/>
      <c r="BS212" s="287"/>
      <c r="BT212" s="287"/>
    </row>
    <row r="213" spans="1:72" s="289" customFormat="1" ht="13.5">
      <c r="A213" s="287"/>
      <c r="B213" s="287"/>
      <c r="C213" s="287"/>
      <c r="D213" s="287"/>
      <c r="E213" s="287"/>
      <c r="F213" s="287"/>
      <c r="G213" s="287"/>
      <c r="H213" s="287"/>
      <c r="I213" s="287"/>
      <c r="J213" s="287"/>
      <c r="K213" s="287"/>
      <c r="L213" s="287"/>
      <c r="M213" s="287"/>
      <c r="N213" s="287"/>
      <c r="O213" s="287"/>
      <c r="P213" s="287"/>
      <c r="Q213" s="287"/>
      <c r="R213" s="287"/>
      <c r="S213" s="287"/>
      <c r="T213" s="287"/>
      <c r="U213" s="287"/>
      <c r="V213" s="287"/>
      <c r="W213" s="287"/>
      <c r="X213" s="287"/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7"/>
      <c r="AK213" s="287"/>
      <c r="AL213" s="287"/>
      <c r="AM213" s="287"/>
      <c r="AN213" s="287"/>
      <c r="AO213" s="287"/>
      <c r="AP213" s="287"/>
      <c r="AQ213" s="287"/>
      <c r="AR213" s="287"/>
      <c r="AS213" s="287"/>
      <c r="AT213" s="287"/>
      <c r="AU213" s="287"/>
      <c r="AV213" s="287"/>
      <c r="AW213" s="287"/>
      <c r="AX213" s="287"/>
      <c r="AY213" s="287"/>
      <c r="AZ213" s="287"/>
      <c r="BA213" s="287"/>
      <c r="BB213" s="287"/>
      <c r="BC213" s="287"/>
      <c r="BD213" s="287"/>
      <c r="BE213" s="287"/>
      <c r="BF213" s="287"/>
      <c r="BG213" s="287"/>
      <c r="BH213" s="287"/>
      <c r="BI213" s="287"/>
      <c r="BJ213" s="287"/>
      <c r="BK213" s="287"/>
      <c r="BL213" s="287"/>
      <c r="BM213" s="287"/>
      <c r="BN213" s="287"/>
      <c r="BO213" s="287"/>
      <c r="BP213" s="287"/>
      <c r="BQ213" s="287"/>
      <c r="BR213" s="287"/>
      <c r="BS213" s="287"/>
      <c r="BT213" s="287"/>
    </row>
    <row r="214" spans="1:72" s="289" customFormat="1" ht="13.5">
      <c r="A214" s="287"/>
      <c r="B214" s="287"/>
      <c r="C214" s="287"/>
      <c r="D214" s="287"/>
      <c r="E214" s="287"/>
      <c r="F214" s="287"/>
      <c r="G214" s="287"/>
      <c r="H214" s="287"/>
      <c r="I214" s="287"/>
      <c r="J214" s="287"/>
      <c r="K214" s="287"/>
      <c r="L214" s="287"/>
      <c r="M214" s="287"/>
      <c r="N214" s="287"/>
      <c r="O214" s="287"/>
      <c r="P214" s="287"/>
      <c r="Q214" s="287"/>
      <c r="R214" s="287"/>
      <c r="S214" s="287"/>
      <c r="T214" s="287"/>
      <c r="U214" s="287"/>
      <c r="V214" s="287"/>
      <c r="W214" s="287"/>
      <c r="X214" s="287"/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7"/>
      <c r="AK214" s="287"/>
      <c r="AL214" s="287"/>
      <c r="AM214" s="287"/>
      <c r="AN214" s="287"/>
      <c r="AO214" s="287"/>
      <c r="AP214" s="287"/>
      <c r="AQ214" s="287"/>
      <c r="AR214" s="287"/>
      <c r="AS214" s="287"/>
      <c r="AT214" s="287"/>
      <c r="AU214" s="287"/>
      <c r="AV214" s="287"/>
      <c r="AW214" s="287"/>
      <c r="AX214" s="287"/>
      <c r="AY214" s="287"/>
      <c r="AZ214" s="287"/>
      <c r="BA214" s="287"/>
      <c r="BB214" s="287"/>
      <c r="BC214" s="287"/>
      <c r="BD214" s="287"/>
      <c r="BE214" s="287"/>
      <c r="BF214" s="287"/>
      <c r="BG214" s="287"/>
      <c r="BH214" s="287"/>
      <c r="BI214" s="287"/>
      <c r="BJ214" s="287"/>
      <c r="BK214" s="287"/>
      <c r="BL214" s="287"/>
      <c r="BM214" s="287"/>
      <c r="BN214" s="287"/>
      <c r="BO214" s="287"/>
      <c r="BP214" s="287"/>
      <c r="BQ214" s="287"/>
      <c r="BR214" s="287"/>
      <c r="BS214" s="287"/>
      <c r="BT214" s="287"/>
    </row>
    <row r="215" spans="1:72" s="289" customFormat="1" ht="13.5">
      <c r="A215" s="287"/>
      <c r="B215" s="287"/>
      <c r="C215" s="287"/>
      <c r="D215" s="287"/>
      <c r="E215" s="287"/>
      <c r="F215" s="287"/>
      <c r="G215" s="287"/>
      <c r="H215" s="287"/>
      <c r="I215" s="287"/>
      <c r="J215" s="287"/>
      <c r="K215" s="287"/>
      <c r="L215" s="287"/>
      <c r="M215" s="287"/>
      <c r="N215" s="287"/>
      <c r="O215" s="287"/>
      <c r="P215" s="287"/>
      <c r="Q215" s="287"/>
      <c r="R215" s="287"/>
      <c r="S215" s="287"/>
      <c r="T215" s="287"/>
      <c r="U215" s="287"/>
      <c r="V215" s="287"/>
      <c r="W215" s="287"/>
      <c r="X215" s="287"/>
      <c r="Y215" s="287"/>
      <c r="Z215" s="287"/>
      <c r="AA215" s="287"/>
      <c r="AB215" s="287"/>
      <c r="AC215" s="287"/>
      <c r="AD215" s="287"/>
      <c r="AE215" s="287"/>
      <c r="AF215" s="287"/>
      <c r="AG215" s="287"/>
      <c r="AH215" s="287"/>
      <c r="AI215" s="287"/>
      <c r="AJ215" s="287"/>
      <c r="AK215" s="287"/>
      <c r="AL215" s="287"/>
      <c r="AM215" s="287"/>
      <c r="AN215" s="287"/>
      <c r="AO215" s="287"/>
      <c r="AP215" s="287"/>
      <c r="AQ215" s="287"/>
      <c r="AR215" s="287"/>
      <c r="AS215" s="287"/>
      <c r="AT215" s="287"/>
      <c r="AU215" s="287"/>
      <c r="AV215" s="287"/>
      <c r="AW215" s="287"/>
      <c r="AX215" s="287"/>
      <c r="AY215" s="287"/>
      <c r="AZ215" s="287"/>
      <c r="BA215" s="287"/>
      <c r="BB215" s="287"/>
      <c r="BC215" s="287"/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</row>
    <row r="216" spans="1:72" s="289" customFormat="1" ht="13.5">
      <c r="A216" s="287"/>
      <c r="B216" s="287"/>
      <c r="C216" s="287"/>
      <c r="D216" s="287"/>
      <c r="E216" s="287"/>
      <c r="F216" s="287"/>
      <c r="G216" s="287"/>
      <c r="H216" s="287"/>
      <c r="I216" s="287"/>
      <c r="J216" s="287"/>
      <c r="K216" s="287"/>
      <c r="L216" s="287"/>
      <c r="M216" s="287"/>
      <c r="N216" s="287"/>
      <c r="O216" s="287"/>
      <c r="P216" s="287"/>
      <c r="Q216" s="287"/>
      <c r="R216" s="287"/>
      <c r="S216" s="287"/>
      <c r="T216" s="287"/>
      <c r="U216" s="287"/>
      <c r="V216" s="287"/>
      <c r="W216" s="287"/>
      <c r="X216" s="287"/>
      <c r="Y216" s="287"/>
      <c r="Z216" s="287"/>
      <c r="AA216" s="287"/>
      <c r="AB216" s="287"/>
      <c r="AC216" s="287"/>
      <c r="AD216" s="287"/>
      <c r="AE216" s="287"/>
      <c r="AF216" s="287"/>
      <c r="AG216" s="287"/>
      <c r="AH216" s="287"/>
      <c r="AI216" s="287"/>
      <c r="AJ216" s="287"/>
      <c r="AK216" s="287"/>
      <c r="AL216" s="287"/>
      <c r="AM216" s="287"/>
      <c r="AN216" s="287"/>
      <c r="AO216" s="287"/>
      <c r="AP216" s="287"/>
      <c r="AQ216" s="287"/>
      <c r="AR216" s="287"/>
      <c r="AS216" s="287"/>
      <c r="AT216" s="287"/>
      <c r="AU216" s="287"/>
      <c r="AV216" s="287"/>
      <c r="AW216" s="287"/>
      <c r="AX216" s="287"/>
      <c r="AY216" s="287"/>
      <c r="AZ216" s="287"/>
      <c r="BA216" s="287"/>
      <c r="BB216" s="287"/>
      <c r="BC216" s="287"/>
      <c r="BD216" s="287"/>
      <c r="BE216" s="287"/>
      <c r="BF216" s="287"/>
      <c r="BG216" s="287"/>
      <c r="BH216" s="287"/>
      <c r="BI216" s="287"/>
      <c r="BJ216" s="287"/>
      <c r="BK216" s="287"/>
      <c r="BL216" s="287"/>
      <c r="BM216" s="287"/>
      <c r="BN216" s="287"/>
      <c r="BO216" s="287"/>
      <c r="BP216" s="287"/>
      <c r="BQ216" s="287"/>
      <c r="BR216" s="287"/>
      <c r="BS216" s="287"/>
      <c r="BT216" s="287"/>
    </row>
    <row r="217" spans="1:72" s="289" customFormat="1" ht="13.5">
      <c r="A217" s="287"/>
      <c r="B217" s="287"/>
      <c r="C217" s="287"/>
      <c r="D217" s="287"/>
      <c r="E217" s="287"/>
      <c r="F217" s="287"/>
      <c r="G217" s="287"/>
      <c r="H217" s="287"/>
      <c r="I217" s="287"/>
      <c r="J217" s="287"/>
      <c r="K217" s="287"/>
      <c r="L217" s="287"/>
      <c r="M217" s="287"/>
      <c r="N217" s="287"/>
      <c r="O217" s="287"/>
      <c r="P217" s="287"/>
      <c r="Q217" s="287"/>
      <c r="R217" s="287"/>
      <c r="S217" s="287"/>
      <c r="T217" s="287"/>
      <c r="U217" s="287"/>
      <c r="V217" s="287"/>
      <c r="W217" s="287"/>
      <c r="X217" s="287"/>
      <c r="Y217" s="287"/>
      <c r="Z217" s="287"/>
      <c r="AA217" s="287"/>
      <c r="AB217" s="287"/>
      <c r="AC217" s="287"/>
      <c r="AD217" s="287"/>
      <c r="AE217" s="287"/>
      <c r="AF217" s="287"/>
      <c r="AG217" s="287"/>
      <c r="AH217" s="287"/>
      <c r="AI217" s="287"/>
      <c r="AJ217" s="287"/>
      <c r="AK217" s="287"/>
      <c r="AL217" s="287"/>
      <c r="AM217" s="287"/>
      <c r="AN217" s="287"/>
      <c r="AO217" s="287"/>
      <c r="AP217" s="287"/>
      <c r="AQ217" s="287"/>
      <c r="AR217" s="287"/>
      <c r="AS217" s="287"/>
      <c r="AT217" s="287"/>
      <c r="AU217" s="287"/>
      <c r="AV217" s="287"/>
      <c r="AW217" s="287"/>
      <c r="AX217" s="287"/>
      <c r="AY217" s="287"/>
      <c r="AZ217" s="287"/>
      <c r="BA217" s="287"/>
      <c r="BB217" s="287"/>
      <c r="BC217" s="287"/>
      <c r="BD217" s="287"/>
      <c r="BE217" s="287"/>
      <c r="BF217" s="287"/>
      <c r="BG217" s="287"/>
      <c r="BH217" s="287"/>
      <c r="BI217" s="287"/>
      <c r="BJ217" s="287"/>
      <c r="BK217" s="287"/>
      <c r="BL217" s="287"/>
      <c r="BM217" s="287"/>
      <c r="BN217" s="287"/>
      <c r="BO217" s="287"/>
      <c r="BP217" s="287"/>
      <c r="BQ217" s="287"/>
      <c r="BR217" s="287"/>
      <c r="BS217" s="287"/>
      <c r="BT217" s="287"/>
    </row>
    <row r="218" spans="1:72" s="289" customFormat="1" ht="13.5">
      <c r="A218" s="287"/>
      <c r="B218" s="287"/>
      <c r="C218" s="287"/>
      <c r="D218" s="287"/>
      <c r="E218" s="287"/>
      <c r="F218" s="287"/>
      <c r="G218" s="287"/>
      <c r="H218" s="287"/>
      <c r="I218" s="287"/>
      <c r="J218" s="287"/>
      <c r="K218" s="287"/>
      <c r="L218" s="287"/>
      <c r="M218" s="287"/>
      <c r="N218" s="287"/>
      <c r="O218" s="287"/>
      <c r="P218" s="287"/>
      <c r="Q218" s="287"/>
      <c r="R218" s="287"/>
      <c r="S218" s="287"/>
      <c r="T218" s="287"/>
      <c r="U218" s="287"/>
      <c r="V218" s="287"/>
      <c r="W218" s="287"/>
      <c r="X218" s="287"/>
      <c r="Y218" s="287"/>
      <c r="Z218" s="287"/>
      <c r="AA218" s="287"/>
      <c r="AB218" s="287"/>
      <c r="AC218" s="287"/>
      <c r="AD218" s="287"/>
      <c r="AE218" s="287"/>
      <c r="AF218" s="287"/>
      <c r="AG218" s="287"/>
      <c r="AH218" s="287"/>
      <c r="AI218" s="287"/>
      <c r="AJ218" s="287"/>
      <c r="AK218" s="287"/>
      <c r="AL218" s="287"/>
      <c r="AM218" s="287"/>
      <c r="AN218" s="287"/>
      <c r="AO218" s="287"/>
      <c r="AP218" s="287"/>
      <c r="AQ218" s="287"/>
      <c r="AR218" s="287"/>
      <c r="AS218" s="287"/>
      <c r="AT218" s="287"/>
      <c r="AU218" s="287"/>
      <c r="AV218" s="287"/>
      <c r="AW218" s="287"/>
      <c r="AX218" s="287"/>
      <c r="AY218" s="287"/>
      <c r="AZ218" s="287"/>
      <c r="BA218" s="287"/>
      <c r="BB218" s="287"/>
      <c r="BC218" s="287"/>
      <c r="BD218" s="287"/>
      <c r="BE218" s="287"/>
      <c r="BF218" s="287"/>
      <c r="BG218" s="287"/>
      <c r="BH218" s="287"/>
      <c r="BI218" s="287"/>
      <c r="BJ218" s="287"/>
      <c r="BK218" s="287"/>
      <c r="BL218" s="287"/>
      <c r="BM218" s="287"/>
      <c r="BN218" s="287"/>
      <c r="BO218" s="287"/>
      <c r="BP218" s="287"/>
      <c r="BQ218" s="287"/>
      <c r="BR218" s="287"/>
      <c r="BS218" s="287"/>
      <c r="BT218" s="287"/>
    </row>
    <row r="219" spans="1:72" s="289" customFormat="1" ht="13.5">
      <c r="A219" s="287"/>
      <c r="B219" s="287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7"/>
      <c r="P219" s="28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  <c r="AA219" s="287"/>
      <c r="AB219" s="287"/>
      <c r="AC219" s="287"/>
      <c r="AD219" s="287"/>
      <c r="AE219" s="287"/>
      <c r="AF219" s="287"/>
      <c r="AG219" s="287"/>
      <c r="AH219" s="287"/>
      <c r="AI219" s="287"/>
      <c r="AJ219" s="287"/>
      <c r="AK219" s="287"/>
      <c r="AL219" s="287"/>
      <c r="AM219" s="287"/>
      <c r="AN219" s="287"/>
      <c r="AO219" s="287"/>
      <c r="AP219" s="287"/>
      <c r="AQ219" s="287"/>
      <c r="AR219" s="287"/>
      <c r="AS219" s="287"/>
      <c r="AT219" s="287"/>
      <c r="AU219" s="287"/>
      <c r="AV219" s="287"/>
      <c r="AW219" s="287"/>
      <c r="AX219" s="287"/>
      <c r="AY219" s="287"/>
      <c r="AZ219" s="287"/>
      <c r="BA219" s="287"/>
      <c r="BB219" s="287"/>
      <c r="BC219" s="287"/>
      <c r="BD219" s="287"/>
      <c r="BE219" s="287"/>
      <c r="BF219" s="287"/>
      <c r="BG219" s="287"/>
      <c r="BH219" s="287"/>
      <c r="BI219" s="287"/>
      <c r="BJ219" s="287"/>
      <c r="BK219" s="287"/>
      <c r="BL219" s="287"/>
      <c r="BM219" s="287"/>
      <c r="BN219" s="287"/>
      <c r="BO219" s="287"/>
      <c r="BP219" s="287"/>
      <c r="BQ219" s="287"/>
      <c r="BR219" s="287"/>
      <c r="BS219" s="287"/>
      <c r="BT219" s="287"/>
    </row>
    <row r="220" spans="1:72" s="289" customFormat="1" ht="13.5">
      <c r="A220" s="287"/>
      <c r="B220" s="287"/>
      <c r="C220" s="287"/>
      <c r="D220" s="287"/>
      <c r="E220" s="287"/>
      <c r="F220" s="287"/>
      <c r="G220" s="287"/>
      <c r="H220" s="287"/>
      <c r="I220" s="287"/>
      <c r="J220" s="287"/>
      <c r="K220" s="287"/>
      <c r="L220" s="287"/>
      <c r="M220" s="287"/>
      <c r="N220" s="287"/>
      <c r="O220" s="287"/>
      <c r="P220" s="28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7"/>
      <c r="AK220" s="287"/>
      <c r="AL220" s="287"/>
      <c r="AM220" s="287"/>
      <c r="AN220" s="287"/>
      <c r="AO220" s="287"/>
      <c r="AP220" s="287"/>
      <c r="AQ220" s="287"/>
      <c r="AR220" s="287"/>
      <c r="AS220" s="287"/>
      <c r="AT220" s="287"/>
      <c r="AU220" s="287"/>
      <c r="AV220" s="287"/>
      <c r="AW220" s="287"/>
      <c r="AX220" s="287"/>
      <c r="AY220" s="287"/>
      <c r="AZ220" s="287"/>
      <c r="BA220" s="287"/>
      <c r="BB220" s="287"/>
      <c r="BC220" s="287"/>
      <c r="BD220" s="287"/>
      <c r="BE220" s="287"/>
      <c r="BF220" s="287"/>
      <c r="BG220" s="287"/>
      <c r="BH220" s="287"/>
      <c r="BI220" s="287"/>
      <c r="BJ220" s="287"/>
      <c r="BK220" s="287"/>
      <c r="BL220" s="287"/>
      <c r="BM220" s="287"/>
      <c r="BN220" s="287"/>
      <c r="BO220" s="287"/>
      <c r="BP220" s="287"/>
      <c r="BQ220" s="287"/>
      <c r="BR220" s="287"/>
      <c r="BS220" s="287"/>
      <c r="BT220" s="287"/>
    </row>
    <row r="221" spans="1:72" s="289" customFormat="1" ht="13.5">
      <c r="A221" s="287"/>
      <c r="B221" s="287"/>
      <c r="C221" s="287"/>
      <c r="D221" s="287"/>
      <c r="E221" s="287"/>
      <c r="F221" s="287"/>
      <c r="G221" s="287"/>
      <c r="H221" s="287"/>
      <c r="I221" s="287"/>
      <c r="J221" s="287"/>
      <c r="K221" s="287"/>
      <c r="L221" s="287"/>
      <c r="M221" s="287"/>
      <c r="N221" s="287"/>
      <c r="O221" s="287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7"/>
      <c r="AU221" s="287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7"/>
      <c r="BI221" s="287"/>
      <c r="BJ221" s="287"/>
      <c r="BK221" s="287"/>
      <c r="BL221" s="287"/>
      <c r="BM221" s="287"/>
      <c r="BN221" s="287"/>
      <c r="BO221" s="287"/>
      <c r="BP221" s="287"/>
      <c r="BQ221" s="287"/>
      <c r="BR221" s="287"/>
      <c r="BS221" s="287"/>
      <c r="BT221" s="287"/>
    </row>
    <row r="222" spans="1:72" s="289" customFormat="1" ht="13.5">
      <c r="A222" s="287"/>
      <c r="B222" s="287"/>
      <c r="C222" s="287"/>
      <c r="D222" s="287"/>
      <c r="E222" s="287"/>
      <c r="F222" s="287"/>
      <c r="G222" s="287"/>
      <c r="H222" s="287"/>
      <c r="I222" s="287"/>
      <c r="J222" s="287"/>
      <c r="K222" s="287"/>
      <c r="L222" s="287"/>
      <c r="M222" s="287"/>
      <c r="N222" s="287"/>
      <c r="O222" s="287"/>
      <c r="P222" s="287"/>
      <c r="Q222" s="287"/>
      <c r="R222" s="287"/>
      <c r="S222" s="287"/>
      <c r="T222" s="287"/>
      <c r="U222" s="287"/>
      <c r="V222" s="287"/>
      <c r="W222" s="287"/>
      <c r="X222" s="287"/>
      <c r="Y222" s="287"/>
      <c r="Z222" s="287"/>
      <c r="AA222" s="287"/>
      <c r="AB222" s="287"/>
      <c r="AC222" s="287"/>
      <c r="AD222" s="287"/>
      <c r="AE222" s="287"/>
      <c r="AF222" s="287"/>
      <c r="AG222" s="287"/>
      <c r="AH222" s="287"/>
      <c r="AI222" s="287"/>
      <c r="AJ222" s="287"/>
      <c r="AK222" s="287"/>
      <c r="AL222" s="287"/>
      <c r="AM222" s="287"/>
      <c r="AN222" s="287"/>
      <c r="AO222" s="287"/>
      <c r="AP222" s="287"/>
      <c r="AQ222" s="287"/>
      <c r="AR222" s="287"/>
      <c r="AS222" s="287"/>
      <c r="AT222" s="287"/>
      <c r="AU222" s="287"/>
      <c r="AV222" s="287"/>
      <c r="AW222" s="287"/>
      <c r="AX222" s="287"/>
      <c r="AY222" s="287"/>
      <c r="AZ222" s="287"/>
      <c r="BA222" s="287"/>
      <c r="BB222" s="287"/>
      <c r="BC222" s="287"/>
      <c r="BD222" s="287"/>
      <c r="BE222" s="287"/>
      <c r="BF222" s="287"/>
      <c r="BG222" s="287"/>
      <c r="BH222" s="287"/>
      <c r="BI222" s="287"/>
      <c r="BJ222" s="287"/>
      <c r="BK222" s="287"/>
      <c r="BL222" s="287"/>
      <c r="BM222" s="287"/>
      <c r="BN222" s="287"/>
      <c r="BO222" s="287"/>
      <c r="BP222" s="287"/>
      <c r="BQ222" s="287"/>
      <c r="BR222" s="287"/>
      <c r="BS222" s="287"/>
      <c r="BT222" s="287"/>
    </row>
    <row r="223" spans="1:72" s="289" customFormat="1" ht="13.5">
      <c r="A223" s="287"/>
      <c r="B223" s="287"/>
      <c r="C223" s="287"/>
      <c r="D223" s="287"/>
      <c r="E223" s="287"/>
      <c r="F223" s="287"/>
      <c r="G223" s="287"/>
      <c r="H223" s="287"/>
      <c r="I223" s="287"/>
      <c r="J223" s="287"/>
      <c r="K223" s="287"/>
      <c r="L223" s="287"/>
      <c r="M223" s="287"/>
      <c r="N223" s="287"/>
      <c r="O223" s="287"/>
      <c r="P223" s="287"/>
      <c r="Q223" s="287"/>
      <c r="R223" s="287"/>
      <c r="S223" s="287"/>
      <c r="T223" s="287"/>
      <c r="U223" s="287"/>
      <c r="V223" s="287"/>
      <c r="W223" s="287"/>
      <c r="X223" s="287"/>
      <c r="Y223" s="287"/>
      <c r="Z223" s="287"/>
      <c r="AA223" s="287"/>
      <c r="AB223" s="287"/>
      <c r="AC223" s="287"/>
      <c r="AD223" s="287"/>
      <c r="AE223" s="287"/>
      <c r="AF223" s="287"/>
      <c r="AG223" s="287"/>
      <c r="AH223" s="287"/>
      <c r="AI223" s="287"/>
      <c r="AJ223" s="287"/>
      <c r="AK223" s="287"/>
      <c r="AL223" s="287"/>
      <c r="AM223" s="287"/>
      <c r="AN223" s="287"/>
      <c r="AO223" s="287"/>
      <c r="AP223" s="287"/>
      <c r="AQ223" s="287"/>
      <c r="AR223" s="287"/>
      <c r="AS223" s="287"/>
      <c r="AT223" s="287"/>
      <c r="AU223" s="287"/>
      <c r="AV223" s="287"/>
      <c r="AW223" s="287"/>
      <c r="AX223" s="287"/>
      <c r="AY223" s="287"/>
      <c r="AZ223" s="287"/>
      <c r="BA223" s="287"/>
      <c r="BB223" s="287"/>
      <c r="BC223" s="287"/>
      <c r="BD223" s="287"/>
      <c r="BE223" s="287"/>
      <c r="BF223" s="287"/>
      <c r="BG223" s="287"/>
      <c r="BH223" s="287"/>
      <c r="BI223" s="287"/>
      <c r="BJ223" s="287"/>
      <c r="BK223" s="287"/>
      <c r="BL223" s="287"/>
      <c r="BM223" s="287"/>
      <c r="BN223" s="287"/>
      <c r="BO223" s="287"/>
      <c r="BP223" s="287"/>
      <c r="BQ223" s="287"/>
      <c r="BR223" s="287"/>
      <c r="BS223" s="287"/>
      <c r="BT223" s="287"/>
    </row>
    <row r="224" spans="1:72" s="289" customFormat="1" ht="13.5">
      <c r="A224" s="287"/>
      <c r="B224" s="287"/>
      <c r="C224" s="287"/>
      <c r="D224" s="287"/>
      <c r="E224" s="287"/>
      <c r="F224" s="287"/>
      <c r="G224" s="287"/>
      <c r="H224" s="287"/>
      <c r="I224" s="287"/>
      <c r="J224" s="287"/>
      <c r="K224" s="287"/>
      <c r="L224" s="287"/>
      <c r="M224" s="287"/>
      <c r="N224" s="287"/>
      <c r="O224" s="287"/>
      <c r="P224" s="287"/>
      <c r="Q224" s="287"/>
      <c r="R224" s="287"/>
      <c r="S224" s="287"/>
      <c r="T224" s="287"/>
      <c r="U224" s="287"/>
      <c r="V224" s="287"/>
      <c r="W224" s="287"/>
      <c r="X224" s="287"/>
      <c r="Y224" s="287"/>
      <c r="Z224" s="287"/>
      <c r="AA224" s="287"/>
      <c r="AB224" s="287"/>
      <c r="AC224" s="287"/>
      <c r="AD224" s="287"/>
      <c r="AE224" s="287"/>
      <c r="AF224" s="287"/>
      <c r="AG224" s="287"/>
      <c r="AH224" s="287"/>
      <c r="AI224" s="287"/>
      <c r="AJ224" s="287"/>
      <c r="AK224" s="287"/>
      <c r="AL224" s="287"/>
      <c r="AM224" s="287"/>
      <c r="AN224" s="287"/>
      <c r="AO224" s="287"/>
      <c r="AP224" s="287"/>
      <c r="AQ224" s="287"/>
      <c r="AR224" s="287"/>
      <c r="AS224" s="287"/>
      <c r="AT224" s="287"/>
      <c r="AU224" s="287"/>
      <c r="AV224" s="287"/>
      <c r="AW224" s="287"/>
      <c r="AX224" s="287"/>
      <c r="AY224" s="287"/>
      <c r="AZ224" s="287"/>
      <c r="BA224" s="287"/>
      <c r="BB224" s="287"/>
      <c r="BC224" s="287"/>
      <c r="BD224" s="287"/>
      <c r="BE224" s="287"/>
      <c r="BF224" s="287"/>
      <c r="BG224" s="287"/>
      <c r="BH224" s="287"/>
      <c r="BI224" s="287"/>
      <c r="BJ224" s="287"/>
      <c r="BK224" s="287"/>
      <c r="BL224" s="287"/>
      <c r="BM224" s="287"/>
      <c r="BN224" s="287"/>
      <c r="BO224" s="287"/>
      <c r="BP224" s="287"/>
      <c r="BQ224" s="287"/>
      <c r="BR224" s="287"/>
      <c r="BS224" s="287"/>
      <c r="BT224" s="287"/>
    </row>
    <row r="225" spans="1:72" s="289" customFormat="1" ht="13.5">
      <c r="A225" s="287"/>
      <c r="B225" s="287"/>
      <c r="C225" s="287"/>
      <c r="D225" s="287"/>
      <c r="E225" s="287"/>
      <c r="F225" s="287"/>
      <c r="G225" s="287"/>
      <c r="H225" s="287"/>
      <c r="I225" s="287"/>
      <c r="J225" s="287"/>
      <c r="K225" s="287"/>
      <c r="L225" s="287"/>
      <c r="M225" s="287"/>
      <c r="N225" s="287"/>
      <c r="O225" s="287"/>
      <c r="P225" s="287"/>
      <c r="Q225" s="287"/>
      <c r="R225" s="287"/>
      <c r="S225" s="287"/>
      <c r="T225" s="287"/>
      <c r="U225" s="287"/>
      <c r="V225" s="287"/>
      <c r="W225" s="287"/>
      <c r="X225" s="287"/>
      <c r="Y225" s="287"/>
      <c r="Z225" s="287"/>
      <c r="AA225" s="287"/>
      <c r="AB225" s="287"/>
      <c r="AC225" s="287"/>
      <c r="AD225" s="287"/>
      <c r="AE225" s="287"/>
      <c r="AF225" s="287"/>
      <c r="AG225" s="287"/>
      <c r="AH225" s="287"/>
      <c r="AI225" s="287"/>
      <c r="AJ225" s="287"/>
      <c r="AK225" s="287"/>
      <c r="AL225" s="287"/>
      <c r="AM225" s="287"/>
      <c r="AN225" s="287"/>
      <c r="AO225" s="287"/>
      <c r="AP225" s="287"/>
      <c r="AQ225" s="287"/>
      <c r="AR225" s="287"/>
      <c r="AS225" s="287"/>
      <c r="AT225" s="287"/>
      <c r="AU225" s="287"/>
      <c r="AV225" s="287"/>
      <c r="AW225" s="287"/>
      <c r="AX225" s="287"/>
      <c r="AY225" s="287"/>
      <c r="AZ225" s="287"/>
      <c r="BA225" s="287"/>
      <c r="BB225" s="287"/>
      <c r="BC225" s="287"/>
      <c r="BD225" s="287"/>
      <c r="BE225" s="287"/>
      <c r="BF225" s="287"/>
      <c r="BG225" s="287"/>
      <c r="BH225" s="287"/>
      <c r="BI225" s="287"/>
      <c r="BJ225" s="287"/>
      <c r="BK225" s="287"/>
      <c r="BL225" s="287"/>
      <c r="BM225" s="287"/>
      <c r="BN225" s="287"/>
      <c r="BO225" s="287"/>
      <c r="BP225" s="287"/>
      <c r="BQ225" s="287"/>
      <c r="BR225" s="287"/>
      <c r="BS225" s="287"/>
      <c r="BT225" s="287"/>
    </row>
    <row r="226" spans="1:72" s="289" customFormat="1" ht="13.5">
      <c r="A226" s="287"/>
      <c r="B226" s="287"/>
      <c r="C226" s="287"/>
      <c r="D226" s="287"/>
      <c r="E226" s="287"/>
      <c r="F226" s="287"/>
      <c r="G226" s="287"/>
      <c r="H226" s="287"/>
      <c r="I226" s="287"/>
      <c r="J226" s="287"/>
      <c r="K226" s="287"/>
      <c r="L226" s="287"/>
      <c r="M226" s="287"/>
      <c r="N226" s="287"/>
      <c r="O226" s="287"/>
      <c r="P226" s="287"/>
      <c r="Q226" s="287"/>
      <c r="R226" s="287"/>
      <c r="S226" s="287"/>
      <c r="T226" s="287"/>
      <c r="U226" s="287"/>
      <c r="V226" s="287"/>
      <c r="W226" s="287"/>
      <c r="X226" s="287"/>
      <c r="Y226" s="287"/>
      <c r="Z226" s="287"/>
      <c r="AA226" s="287"/>
      <c r="AB226" s="287"/>
      <c r="AC226" s="287"/>
      <c r="AD226" s="287"/>
      <c r="AE226" s="287"/>
      <c r="AF226" s="287"/>
      <c r="AG226" s="287"/>
      <c r="AH226" s="287"/>
      <c r="AI226" s="287"/>
      <c r="AJ226" s="287"/>
      <c r="AK226" s="287"/>
      <c r="AL226" s="287"/>
      <c r="AM226" s="287"/>
      <c r="AN226" s="287"/>
      <c r="AO226" s="287"/>
      <c r="AP226" s="287"/>
      <c r="AQ226" s="287"/>
      <c r="AR226" s="287"/>
      <c r="AS226" s="287"/>
      <c r="AT226" s="287"/>
      <c r="AU226" s="287"/>
      <c r="AV226" s="287"/>
      <c r="AW226" s="287"/>
      <c r="AX226" s="287"/>
      <c r="AY226" s="287"/>
      <c r="AZ226" s="287"/>
      <c r="BA226" s="287"/>
      <c r="BB226" s="287"/>
      <c r="BC226" s="287"/>
      <c r="BD226" s="287"/>
      <c r="BE226" s="287"/>
      <c r="BF226" s="287"/>
      <c r="BG226" s="287"/>
      <c r="BH226" s="287"/>
      <c r="BI226" s="287"/>
      <c r="BJ226" s="287"/>
      <c r="BK226" s="287"/>
      <c r="BL226" s="287"/>
      <c r="BM226" s="287"/>
      <c r="BN226" s="287"/>
      <c r="BO226" s="287"/>
      <c r="BP226" s="287"/>
      <c r="BQ226" s="287"/>
      <c r="BR226" s="287"/>
      <c r="BS226" s="287"/>
      <c r="BT226" s="287"/>
    </row>
    <row r="227" spans="1:72" s="289" customFormat="1" ht="13.5">
      <c r="A227" s="287"/>
      <c r="B227" s="287"/>
      <c r="C227" s="287"/>
      <c r="D227" s="287"/>
      <c r="E227" s="287"/>
      <c r="F227" s="287"/>
      <c r="G227" s="287"/>
      <c r="H227" s="287"/>
      <c r="I227" s="287"/>
      <c r="J227" s="287"/>
      <c r="K227" s="287"/>
      <c r="L227" s="287"/>
      <c r="M227" s="287"/>
      <c r="N227" s="287"/>
      <c r="O227" s="287"/>
      <c r="P227" s="287"/>
      <c r="Q227" s="287"/>
      <c r="R227" s="287"/>
      <c r="S227" s="287"/>
      <c r="T227" s="287"/>
      <c r="U227" s="287"/>
      <c r="V227" s="287"/>
      <c r="W227" s="287"/>
      <c r="X227" s="287"/>
      <c r="Y227" s="287"/>
      <c r="Z227" s="287"/>
      <c r="AA227" s="287"/>
      <c r="AB227" s="287"/>
      <c r="AC227" s="287"/>
      <c r="AD227" s="287"/>
      <c r="AE227" s="287"/>
      <c r="AF227" s="287"/>
      <c r="AG227" s="287"/>
      <c r="AH227" s="287"/>
      <c r="AI227" s="287"/>
      <c r="AJ227" s="287"/>
      <c r="AK227" s="287"/>
      <c r="AL227" s="287"/>
      <c r="AM227" s="287"/>
      <c r="AN227" s="287"/>
      <c r="AO227" s="287"/>
      <c r="AP227" s="287"/>
      <c r="AQ227" s="287"/>
      <c r="AR227" s="287"/>
      <c r="AS227" s="287"/>
      <c r="AT227" s="287"/>
      <c r="AU227" s="287"/>
      <c r="AV227" s="287"/>
      <c r="AW227" s="287"/>
      <c r="AX227" s="287"/>
      <c r="AY227" s="287"/>
      <c r="AZ227" s="287"/>
      <c r="BA227" s="287"/>
      <c r="BB227" s="287"/>
      <c r="BC227" s="287"/>
      <c r="BD227" s="287"/>
      <c r="BE227" s="287"/>
      <c r="BF227" s="287"/>
      <c r="BG227" s="287"/>
      <c r="BH227" s="287"/>
      <c r="BI227" s="287"/>
      <c r="BJ227" s="287"/>
      <c r="BK227" s="287"/>
      <c r="BL227" s="287"/>
      <c r="BM227" s="287"/>
      <c r="BN227" s="287"/>
      <c r="BO227" s="287"/>
      <c r="BP227" s="287"/>
      <c r="BQ227" s="287"/>
      <c r="BR227" s="287"/>
      <c r="BS227" s="287"/>
      <c r="BT227" s="287"/>
    </row>
    <row r="228" spans="1:72" s="289" customFormat="1" ht="13.5">
      <c r="A228" s="287"/>
      <c r="B228" s="287"/>
      <c r="C228" s="287"/>
      <c r="D228" s="287"/>
      <c r="E228" s="287"/>
      <c r="F228" s="287"/>
      <c r="G228" s="287"/>
      <c r="H228" s="287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</row>
    <row r="229" spans="1:72" s="289" customFormat="1" ht="13.5">
      <c r="A229" s="287"/>
      <c r="B229" s="287"/>
      <c r="C229" s="287"/>
      <c r="D229" s="287"/>
      <c r="E229" s="287"/>
      <c r="F229" s="287"/>
      <c r="G229" s="287"/>
      <c r="H229" s="287"/>
      <c r="I229" s="287"/>
      <c r="J229" s="287"/>
      <c r="K229" s="287"/>
      <c r="L229" s="287"/>
      <c r="M229" s="287"/>
      <c r="N229" s="287"/>
      <c r="O229" s="287"/>
      <c r="P229" s="287"/>
      <c r="Q229" s="287"/>
      <c r="R229" s="287"/>
      <c r="S229" s="287"/>
      <c r="T229" s="287"/>
      <c r="U229" s="287"/>
      <c r="V229" s="287"/>
      <c r="W229" s="287"/>
      <c r="X229" s="287"/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7"/>
      <c r="AK229" s="287"/>
      <c r="AL229" s="287"/>
      <c r="AM229" s="287"/>
      <c r="AN229" s="287"/>
      <c r="AO229" s="287"/>
      <c r="AP229" s="287"/>
      <c r="AQ229" s="287"/>
      <c r="AR229" s="287"/>
      <c r="AS229" s="287"/>
      <c r="AT229" s="287"/>
      <c r="AU229" s="287"/>
      <c r="AV229" s="287"/>
      <c r="AW229" s="287"/>
      <c r="AX229" s="287"/>
      <c r="AY229" s="287"/>
      <c r="AZ229" s="287"/>
      <c r="BA229" s="287"/>
      <c r="BB229" s="287"/>
      <c r="BC229" s="287"/>
      <c r="BD229" s="287"/>
      <c r="BE229" s="287"/>
      <c r="BF229" s="287"/>
      <c r="BG229" s="287"/>
      <c r="BH229" s="287"/>
      <c r="BI229" s="287"/>
      <c r="BJ229" s="287"/>
      <c r="BK229" s="287"/>
      <c r="BL229" s="287"/>
      <c r="BM229" s="287"/>
      <c r="BN229" s="287"/>
      <c r="BO229" s="287"/>
      <c r="BP229" s="287"/>
      <c r="BQ229" s="287"/>
      <c r="BR229" s="287"/>
      <c r="BS229" s="287"/>
      <c r="BT229" s="287"/>
    </row>
    <row r="230" spans="1:72" s="289" customFormat="1" ht="13.5">
      <c r="A230" s="287"/>
      <c r="B230" s="287"/>
      <c r="C230" s="287"/>
      <c r="D230" s="287"/>
      <c r="E230" s="287"/>
      <c r="F230" s="287"/>
      <c r="G230" s="287"/>
      <c r="H230" s="287"/>
      <c r="I230" s="287"/>
      <c r="J230" s="287"/>
      <c r="K230" s="287"/>
      <c r="L230" s="287"/>
      <c r="M230" s="287"/>
      <c r="N230" s="287"/>
      <c r="O230" s="287"/>
      <c r="P230" s="287"/>
      <c r="Q230" s="287"/>
      <c r="R230" s="287"/>
      <c r="S230" s="287"/>
      <c r="T230" s="287"/>
      <c r="U230" s="287"/>
      <c r="V230" s="287"/>
      <c r="W230" s="287"/>
      <c r="X230" s="287"/>
      <c r="Y230" s="287"/>
      <c r="Z230" s="287"/>
      <c r="AA230" s="287"/>
      <c r="AB230" s="287"/>
      <c r="AC230" s="287"/>
      <c r="AD230" s="287"/>
      <c r="AE230" s="287"/>
      <c r="AF230" s="287"/>
      <c r="AG230" s="287"/>
      <c r="AH230" s="287"/>
      <c r="AI230" s="287"/>
      <c r="AJ230" s="287"/>
      <c r="AK230" s="287"/>
      <c r="AL230" s="287"/>
      <c r="AM230" s="287"/>
      <c r="AN230" s="287"/>
      <c r="AO230" s="287"/>
      <c r="AP230" s="287"/>
      <c r="AQ230" s="287"/>
      <c r="AR230" s="287"/>
      <c r="AS230" s="287"/>
      <c r="AT230" s="287"/>
      <c r="AU230" s="287"/>
      <c r="AV230" s="287"/>
      <c r="AW230" s="287"/>
      <c r="AX230" s="287"/>
      <c r="AY230" s="287"/>
      <c r="AZ230" s="287"/>
      <c r="BA230" s="287"/>
      <c r="BB230" s="287"/>
      <c r="BC230" s="287"/>
      <c r="BD230" s="287"/>
      <c r="BE230" s="287"/>
      <c r="BF230" s="287"/>
      <c r="BG230" s="287"/>
      <c r="BH230" s="287"/>
      <c r="BI230" s="287"/>
      <c r="BJ230" s="287"/>
      <c r="BK230" s="287"/>
      <c r="BL230" s="287"/>
      <c r="BM230" s="287"/>
      <c r="BN230" s="287"/>
      <c r="BO230" s="287"/>
      <c r="BP230" s="287"/>
      <c r="BQ230" s="287"/>
      <c r="BR230" s="287"/>
      <c r="BS230" s="287"/>
      <c r="BT230" s="287"/>
    </row>
    <row r="231" spans="1:72" s="289" customFormat="1" ht="13.5">
      <c r="A231" s="287"/>
      <c r="B231" s="287"/>
      <c r="C231" s="287"/>
      <c r="D231" s="287"/>
      <c r="E231" s="287"/>
      <c r="F231" s="287"/>
      <c r="G231" s="287"/>
      <c r="H231" s="287"/>
      <c r="I231" s="287"/>
      <c r="J231" s="287"/>
      <c r="K231" s="287"/>
      <c r="L231" s="287"/>
      <c r="M231" s="287"/>
      <c r="N231" s="287"/>
      <c r="O231" s="287"/>
      <c r="P231" s="287"/>
      <c r="Q231" s="287"/>
      <c r="R231" s="287"/>
      <c r="S231" s="287"/>
      <c r="T231" s="287"/>
      <c r="U231" s="287"/>
      <c r="V231" s="287"/>
      <c r="W231" s="287"/>
      <c r="X231" s="287"/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7"/>
      <c r="AK231" s="287"/>
      <c r="AL231" s="287"/>
      <c r="AM231" s="287"/>
      <c r="AN231" s="287"/>
      <c r="AO231" s="287"/>
      <c r="AP231" s="287"/>
      <c r="AQ231" s="287"/>
      <c r="AR231" s="287"/>
      <c r="AS231" s="287"/>
      <c r="AT231" s="287"/>
      <c r="AU231" s="287"/>
      <c r="AV231" s="287"/>
      <c r="AW231" s="287"/>
      <c r="AX231" s="287"/>
      <c r="AY231" s="287"/>
      <c r="AZ231" s="287"/>
      <c r="BA231" s="287"/>
      <c r="BB231" s="287"/>
      <c r="BC231" s="287"/>
      <c r="BD231" s="287"/>
      <c r="BE231" s="287"/>
      <c r="BF231" s="287"/>
      <c r="BG231" s="287"/>
      <c r="BH231" s="287"/>
      <c r="BI231" s="287"/>
      <c r="BJ231" s="287"/>
      <c r="BK231" s="287"/>
      <c r="BL231" s="287"/>
      <c r="BM231" s="287"/>
      <c r="BN231" s="287"/>
      <c r="BO231" s="287"/>
      <c r="BP231" s="287"/>
      <c r="BQ231" s="287"/>
      <c r="BR231" s="287"/>
      <c r="BS231" s="287"/>
      <c r="BT231" s="287"/>
    </row>
    <row r="232" spans="1:72" s="289" customFormat="1" ht="13.5">
      <c r="A232" s="287"/>
      <c r="B232" s="287"/>
      <c r="C232" s="287"/>
      <c r="D232" s="287"/>
      <c r="E232" s="287"/>
      <c r="F232" s="287"/>
      <c r="G232" s="287"/>
      <c r="H232" s="287"/>
      <c r="I232" s="287"/>
      <c r="J232" s="287"/>
      <c r="K232" s="287"/>
      <c r="L232" s="287"/>
      <c r="M232" s="287"/>
      <c r="N232" s="287"/>
      <c r="O232" s="287"/>
      <c r="P232" s="287"/>
      <c r="Q232" s="287"/>
      <c r="R232" s="287"/>
      <c r="S232" s="287"/>
      <c r="T232" s="287"/>
      <c r="U232" s="287"/>
      <c r="V232" s="287"/>
      <c r="W232" s="287"/>
      <c r="X232" s="287"/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7"/>
      <c r="AK232" s="287"/>
      <c r="AL232" s="287"/>
      <c r="AM232" s="287"/>
      <c r="AN232" s="287"/>
      <c r="AO232" s="287"/>
      <c r="AP232" s="287"/>
      <c r="AQ232" s="287"/>
      <c r="AR232" s="287"/>
      <c r="AS232" s="287"/>
      <c r="AT232" s="287"/>
      <c r="AU232" s="287"/>
      <c r="AV232" s="287"/>
      <c r="AW232" s="287"/>
      <c r="AX232" s="287"/>
      <c r="AY232" s="287"/>
      <c r="AZ232" s="287"/>
      <c r="BA232" s="287"/>
      <c r="BB232" s="287"/>
      <c r="BC232" s="287"/>
      <c r="BD232" s="287"/>
      <c r="BE232" s="287"/>
      <c r="BF232" s="287"/>
      <c r="BG232" s="287"/>
      <c r="BH232" s="287"/>
      <c r="BI232" s="287"/>
      <c r="BJ232" s="287"/>
      <c r="BK232" s="287"/>
      <c r="BL232" s="287"/>
      <c r="BM232" s="287"/>
      <c r="BN232" s="287"/>
      <c r="BO232" s="287"/>
      <c r="BP232" s="287"/>
      <c r="BQ232" s="287"/>
      <c r="BR232" s="287"/>
      <c r="BS232" s="287"/>
      <c r="BT232" s="287"/>
    </row>
    <row r="233" spans="1:72" s="289" customFormat="1" ht="13.5">
      <c r="A233" s="287"/>
      <c r="B233" s="287"/>
      <c r="C233" s="287"/>
      <c r="D233" s="287"/>
      <c r="E233" s="287"/>
      <c r="F233" s="287"/>
      <c r="G233" s="287"/>
      <c r="H233" s="287"/>
      <c r="I233" s="287"/>
      <c r="J233" s="287"/>
      <c r="K233" s="287"/>
      <c r="L233" s="287"/>
      <c r="M233" s="287"/>
      <c r="N233" s="287"/>
      <c r="O233" s="287"/>
      <c r="P233" s="287"/>
      <c r="Q233" s="287"/>
      <c r="R233" s="287"/>
      <c r="S233" s="287"/>
      <c r="T233" s="287"/>
      <c r="U233" s="287"/>
      <c r="V233" s="287"/>
      <c r="W233" s="287"/>
      <c r="X233" s="287"/>
      <c r="Y233" s="287"/>
      <c r="Z233" s="287"/>
      <c r="AA233" s="287"/>
      <c r="AB233" s="287"/>
      <c r="AC233" s="287"/>
      <c r="AD233" s="287"/>
      <c r="AE233" s="287"/>
      <c r="AF233" s="287"/>
      <c r="AG233" s="287"/>
      <c r="AH233" s="287"/>
      <c r="AI233" s="287"/>
      <c r="AJ233" s="287"/>
      <c r="AK233" s="287"/>
      <c r="AL233" s="287"/>
      <c r="AM233" s="287"/>
      <c r="AN233" s="287"/>
      <c r="AO233" s="287"/>
      <c r="AP233" s="287"/>
      <c r="AQ233" s="287"/>
      <c r="AR233" s="287"/>
      <c r="AS233" s="287"/>
      <c r="AT233" s="287"/>
      <c r="AU233" s="287"/>
      <c r="AV233" s="287"/>
      <c r="AW233" s="287"/>
      <c r="AX233" s="287"/>
      <c r="AY233" s="287"/>
      <c r="AZ233" s="287"/>
      <c r="BA233" s="287"/>
      <c r="BB233" s="287"/>
      <c r="BC233" s="287"/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87"/>
      <c r="BO233" s="287"/>
      <c r="BP233" s="287"/>
      <c r="BQ233" s="287"/>
      <c r="BR233" s="287"/>
      <c r="BS233" s="287"/>
      <c r="BT233" s="287"/>
    </row>
    <row r="234" spans="1:72" s="289" customFormat="1" ht="13.5">
      <c r="A234" s="287"/>
      <c r="B234" s="287"/>
      <c r="C234" s="287"/>
      <c r="D234" s="287"/>
      <c r="E234" s="287"/>
      <c r="F234" s="287"/>
      <c r="G234" s="287"/>
      <c r="H234" s="287"/>
      <c r="I234" s="287"/>
      <c r="J234" s="287"/>
      <c r="K234" s="287"/>
      <c r="L234" s="287"/>
      <c r="M234" s="287"/>
      <c r="N234" s="287"/>
      <c r="O234" s="287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7"/>
      <c r="AU234" s="287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7"/>
      <c r="BI234" s="287"/>
      <c r="BJ234" s="287"/>
      <c r="BK234" s="287"/>
      <c r="BL234" s="287"/>
      <c r="BM234" s="287"/>
      <c r="BN234" s="287"/>
      <c r="BO234" s="287"/>
      <c r="BP234" s="287"/>
      <c r="BQ234" s="287"/>
      <c r="BR234" s="287"/>
      <c r="BS234" s="287"/>
      <c r="BT234" s="287"/>
    </row>
    <row r="235" spans="1:72" s="289" customFormat="1" ht="13.5">
      <c r="A235" s="287"/>
      <c r="B235" s="287"/>
      <c r="C235" s="287"/>
      <c r="D235" s="287"/>
      <c r="E235" s="287"/>
      <c r="F235" s="287"/>
      <c r="G235" s="287"/>
      <c r="H235" s="287"/>
      <c r="I235" s="287"/>
      <c r="J235" s="287"/>
      <c r="K235" s="287"/>
      <c r="L235" s="287"/>
      <c r="M235" s="287"/>
      <c r="N235" s="287"/>
      <c r="O235" s="287"/>
      <c r="P235" s="287"/>
      <c r="Q235" s="287"/>
      <c r="R235" s="287"/>
      <c r="S235" s="287"/>
      <c r="T235" s="287"/>
      <c r="U235" s="287"/>
      <c r="V235" s="287"/>
      <c r="W235" s="287"/>
      <c r="X235" s="287"/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7"/>
      <c r="AK235" s="287"/>
      <c r="AL235" s="287"/>
      <c r="AM235" s="287"/>
      <c r="AN235" s="287"/>
      <c r="AO235" s="287"/>
      <c r="AP235" s="287"/>
      <c r="AQ235" s="287"/>
      <c r="AR235" s="287"/>
      <c r="AS235" s="287"/>
      <c r="AT235" s="287"/>
      <c r="AU235" s="287"/>
      <c r="AV235" s="287"/>
      <c r="AW235" s="287"/>
      <c r="AX235" s="287"/>
      <c r="AY235" s="287"/>
      <c r="AZ235" s="287"/>
      <c r="BA235" s="287"/>
      <c r="BB235" s="287"/>
      <c r="BC235" s="287"/>
      <c r="BD235" s="287"/>
      <c r="BE235" s="287"/>
      <c r="BF235" s="287"/>
      <c r="BG235" s="287"/>
      <c r="BH235" s="287"/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</row>
    <row r="236" spans="1:72" s="289" customFormat="1" ht="13.5">
      <c r="A236" s="287"/>
      <c r="B236" s="287"/>
      <c r="C236" s="287"/>
      <c r="D236" s="287"/>
      <c r="E236" s="287"/>
      <c r="F236" s="287"/>
      <c r="G236" s="287"/>
      <c r="H236" s="287"/>
      <c r="I236" s="287"/>
      <c r="J236" s="287"/>
      <c r="K236" s="287"/>
      <c r="L236" s="287"/>
      <c r="M236" s="287"/>
      <c r="N236" s="287"/>
      <c r="O236" s="287"/>
      <c r="P236" s="287"/>
      <c r="Q236" s="287"/>
      <c r="R236" s="287"/>
      <c r="S236" s="287"/>
      <c r="T236" s="287"/>
      <c r="U236" s="287"/>
      <c r="V236" s="287"/>
      <c r="W236" s="287"/>
      <c r="X236" s="287"/>
      <c r="Y236" s="287"/>
      <c r="Z236" s="287"/>
      <c r="AA236" s="287"/>
      <c r="AB236" s="287"/>
      <c r="AC236" s="287"/>
      <c r="AD236" s="287"/>
      <c r="AE236" s="287"/>
      <c r="AF236" s="287"/>
      <c r="AG236" s="287"/>
      <c r="AH236" s="287"/>
      <c r="AI236" s="287"/>
      <c r="AJ236" s="287"/>
      <c r="AK236" s="287"/>
      <c r="AL236" s="287"/>
      <c r="AM236" s="287"/>
      <c r="AN236" s="287"/>
      <c r="AO236" s="287"/>
      <c r="AP236" s="287"/>
      <c r="AQ236" s="287"/>
      <c r="AR236" s="287"/>
      <c r="AS236" s="287"/>
      <c r="AT236" s="287"/>
      <c r="AU236" s="287"/>
      <c r="AV236" s="287"/>
      <c r="AW236" s="287"/>
      <c r="AX236" s="287"/>
      <c r="AY236" s="287"/>
      <c r="AZ236" s="287"/>
      <c r="BA236" s="287"/>
      <c r="BB236" s="287"/>
      <c r="BC236" s="287"/>
      <c r="BD236" s="287"/>
      <c r="BE236" s="287"/>
      <c r="BF236" s="287"/>
      <c r="BG236" s="287"/>
      <c r="BH236" s="287"/>
      <c r="BI236" s="287"/>
      <c r="BJ236" s="287"/>
      <c r="BK236" s="287"/>
      <c r="BL236" s="287"/>
      <c r="BM236" s="287"/>
      <c r="BN236" s="287"/>
      <c r="BO236" s="287"/>
      <c r="BP236" s="287"/>
      <c r="BQ236" s="287"/>
      <c r="BR236" s="287"/>
      <c r="BS236" s="287"/>
      <c r="BT236" s="287"/>
    </row>
    <row r="237" spans="1:72" s="289" customFormat="1" ht="13.5">
      <c r="A237" s="287"/>
      <c r="B237" s="287"/>
      <c r="C237" s="287"/>
      <c r="D237" s="287"/>
      <c r="E237" s="287"/>
      <c r="F237" s="287"/>
      <c r="G237" s="287"/>
      <c r="H237" s="287"/>
      <c r="I237" s="287"/>
      <c r="J237" s="287"/>
      <c r="K237" s="287"/>
      <c r="L237" s="287"/>
      <c r="M237" s="287"/>
      <c r="N237" s="287"/>
      <c r="O237" s="287"/>
      <c r="P237" s="287"/>
      <c r="Q237" s="287"/>
      <c r="R237" s="287"/>
      <c r="S237" s="287"/>
      <c r="T237" s="287"/>
      <c r="U237" s="287"/>
      <c r="V237" s="287"/>
      <c r="W237" s="287"/>
      <c r="X237" s="287"/>
      <c r="Y237" s="287"/>
      <c r="Z237" s="287"/>
      <c r="AA237" s="287"/>
      <c r="AB237" s="287"/>
      <c r="AC237" s="287"/>
      <c r="AD237" s="287"/>
      <c r="AE237" s="287"/>
      <c r="AF237" s="287"/>
      <c r="AG237" s="287"/>
      <c r="AH237" s="287"/>
      <c r="AI237" s="287"/>
      <c r="AJ237" s="287"/>
      <c r="AK237" s="287"/>
      <c r="AL237" s="287"/>
      <c r="AM237" s="287"/>
      <c r="AN237" s="287"/>
      <c r="AO237" s="287"/>
      <c r="AP237" s="287"/>
      <c r="AQ237" s="287"/>
      <c r="AR237" s="287"/>
      <c r="AS237" s="287"/>
      <c r="AT237" s="287"/>
      <c r="AU237" s="287"/>
      <c r="AV237" s="287"/>
      <c r="AW237" s="287"/>
      <c r="AX237" s="287"/>
      <c r="AY237" s="287"/>
      <c r="AZ237" s="287"/>
      <c r="BA237" s="287"/>
      <c r="BB237" s="287"/>
      <c r="BC237" s="287"/>
      <c r="BD237" s="287"/>
      <c r="BE237" s="287"/>
      <c r="BF237" s="287"/>
      <c r="BG237" s="287"/>
      <c r="BH237" s="287"/>
      <c r="BI237" s="287"/>
      <c r="BJ237" s="287"/>
      <c r="BK237" s="287"/>
      <c r="BL237" s="287"/>
      <c r="BM237" s="287"/>
      <c r="BN237" s="287"/>
      <c r="BO237" s="287"/>
      <c r="BP237" s="287"/>
      <c r="BQ237" s="287"/>
      <c r="BR237" s="287"/>
      <c r="BS237" s="287"/>
      <c r="BT237" s="287"/>
    </row>
    <row r="238" spans="1:72" s="289" customFormat="1" ht="13.5">
      <c r="A238" s="287"/>
      <c r="B238" s="287"/>
      <c r="C238" s="287"/>
      <c r="D238" s="287"/>
      <c r="E238" s="287"/>
      <c r="F238" s="287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  <c r="AA238" s="287"/>
      <c r="AB238" s="287"/>
      <c r="AC238" s="287"/>
      <c r="AD238" s="287"/>
      <c r="AE238" s="287"/>
      <c r="AF238" s="287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7"/>
      <c r="AZ238" s="287"/>
      <c r="BA238" s="287"/>
      <c r="BB238" s="287"/>
      <c r="BC238" s="287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</row>
    <row r="239" spans="1:72" s="289" customFormat="1" ht="13.5">
      <c r="A239" s="287"/>
      <c r="B239" s="287"/>
      <c r="C239" s="287"/>
      <c r="D239" s="287"/>
      <c r="E239" s="287"/>
      <c r="F239" s="287"/>
      <c r="G239" s="287"/>
      <c r="H239" s="287"/>
      <c r="I239" s="287"/>
      <c r="J239" s="287"/>
      <c r="K239" s="287"/>
      <c r="L239" s="287"/>
      <c r="M239" s="287"/>
      <c r="N239" s="287"/>
      <c r="O239" s="287"/>
      <c r="P239" s="287"/>
      <c r="Q239" s="287"/>
      <c r="R239" s="287"/>
      <c r="S239" s="287"/>
      <c r="T239" s="287"/>
      <c r="U239" s="287"/>
      <c r="V239" s="287"/>
      <c r="W239" s="287"/>
      <c r="X239" s="287"/>
      <c r="Y239" s="287"/>
      <c r="Z239" s="287"/>
      <c r="AA239" s="287"/>
      <c r="AB239" s="287"/>
      <c r="AC239" s="287"/>
      <c r="AD239" s="287"/>
      <c r="AE239" s="287"/>
      <c r="AF239" s="287"/>
      <c r="AG239" s="287"/>
      <c r="AH239" s="287"/>
      <c r="AI239" s="287"/>
      <c r="AJ239" s="287"/>
      <c r="AK239" s="287"/>
      <c r="AL239" s="287"/>
      <c r="AM239" s="287"/>
      <c r="AN239" s="287"/>
      <c r="AO239" s="287"/>
      <c r="AP239" s="287"/>
      <c r="AQ239" s="287"/>
      <c r="AR239" s="287"/>
      <c r="AS239" s="287"/>
      <c r="AT239" s="287"/>
      <c r="AU239" s="287"/>
      <c r="AV239" s="287"/>
      <c r="AW239" s="287"/>
      <c r="AX239" s="287"/>
      <c r="AY239" s="287"/>
      <c r="AZ239" s="287"/>
      <c r="BA239" s="287"/>
      <c r="BB239" s="287"/>
      <c r="BC239" s="287"/>
      <c r="BD239" s="287"/>
      <c r="BE239" s="287"/>
      <c r="BF239" s="287"/>
      <c r="BG239" s="287"/>
      <c r="BH239" s="287"/>
      <c r="BI239" s="287"/>
      <c r="BJ239" s="287"/>
      <c r="BK239" s="287"/>
      <c r="BL239" s="287"/>
      <c r="BM239" s="287"/>
      <c r="BN239" s="287"/>
      <c r="BO239" s="287"/>
      <c r="BP239" s="287"/>
      <c r="BQ239" s="287"/>
      <c r="BR239" s="287"/>
      <c r="BS239" s="287"/>
      <c r="BT239" s="287"/>
    </row>
    <row r="240" spans="1:72" s="289" customFormat="1" ht="13.5">
      <c r="A240" s="287"/>
      <c r="B240" s="287"/>
      <c r="C240" s="287"/>
      <c r="D240" s="287"/>
      <c r="E240" s="287"/>
      <c r="F240" s="287"/>
      <c r="G240" s="287"/>
      <c r="H240" s="287"/>
      <c r="I240" s="287"/>
      <c r="J240" s="287"/>
      <c r="K240" s="287"/>
      <c r="L240" s="287"/>
      <c r="M240" s="287"/>
      <c r="N240" s="287"/>
      <c r="O240" s="287"/>
      <c r="P240" s="287"/>
      <c r="Q240" s="287"/>
      <c r="R240" s="287"/>
      <c r="S240" s="287"/>
      <c r="T240" s="287"/>
      <c r="U240" s="287"/>
      <c r="V240" s="287"/>
      <c r="W240" s="287"/>
      <c r="X240" s="287"/>
      <c r="Y240" s="287"/>
      <c r="Z240" s="287"/>
      <c r="AA240" s="287"/>
      <c r="AB240" s="287"/>
      <c r="AC240" s="287"/>
      <c r="AD240" s="287"/>
      <c r="AE240" s="287"/>
      <c r="AF240" s="287"/>
      <c r="AG240" s="287"/>
      <c r="AH240" s="287"/>
      <c r="AI240" s="287"/>
      <c r="AJ240" s="287"/>
      <c r="AK240" s="287"/>
      <c r="AL240" s="287"/>
      <c r="AM240" s="287"/>
      <c r="AN240" s="287"/>
      <c r="AO240" s="287"/>
      <c r="AP240" s="287"/>
      <c r="AQ240" s="287"/>
      <c r="AR240" s="287"/>
      <c r="AS240" s="287"/>
      <c r="AT240" s="287"/>
      <c r="AU240" s="287"/>
      <c r="AV240" s="287"/>
      <c r="AW240" s="287"/>
      <c r="AX240" s="287"/>
      <c r="AY240" s="287"/>
      <c r="AZ240" s="287"/>
      <c r="BA240" s="287"/>
      <c r="BB240" s="287"/>
      <c r="BC240" s="287"/>
      <c r="BD240" s="287"/>
      <c r="BE240" s="287"/>
      <c r="BF240" s="287"/>
      <c r="BG240" s="287"/>
      <c r="BH240" s="287"/>
      <c r="BI240" s="287"/>
      <c r="BJ240" s="287"/>
      <c r="BK240" s="287"/>
      <c r="BL240" s="287"/>
      <c r="BM240" s="287"/>
      <c r="BN240" s="287"/>
      <c r="BO240" s="287"/>
      <c r="BP240" s="287"/>
      <c r="BQ240" s="287"/>
      <c r="BR240" s="287"/>
      <c r="BS240" s="287"/>
      <c r="BT240" s="287"/>
    </row>
    <row r="241" spans="1:72" s="289" customFormat="1" ht="13.5">
      <c r="A241" s="287"/>
      <c r="B241" s="287"/>
      <c r="C241" s="287"/>
      <c r="D241" s="287"/>
      <c r="E241" s="287"/>
      <c r="F241" s="287"/>
      <c r="G241" s="287"/>
      <c r="H241" s="287"/>
      <c r="I241" s="287"/>
      <c r="J241" s="287"/>
      <c r="K241" s="287"/>
      <c r="L241" s="287"/>
      <c r="M241" s="287"/>
      <c r="N241" s="287"/>
      <c r="O241" s="287"/>
      <c r="P241" s="287"/>
      <c r="Q241" s="287"/>
      <c r="R241" s="287"/>
      <c r="S241" s="287"/>
      <c r="T241" s="287"/>
      <c r="U241" s="287"/>
      <c r="V241" s="287"/>
      <c r="W241" s="287"/>
      <c r="X241" s="287"/>
      <c r="Y241" s="287"/>
      <c r="Z241" s="287"/>
      <c r="AA241" s="287"/>
      <c r="AB241" s="287"/>
      <c r="AC241" s="287"/>
      <c r="AD241" s="287"/>
      <c r="AE241" s="287"/>
      <c r="AF241" s="287"/>
      <c r="AG241" s="287"/>
      <c r="AH241" s="287"/>
      <c r="AI241" s="287"/>
      <c r="AJ241" s="287"/>
      <c r="AK241" s="287"/>
      <c r="AL241" s="287"/>
      <c r="AM241" s="287"/>
      <c r="AN241" s="287"/>
      <c r="AO241" s="287"/>
      <c r="AP241" s="287"/>
      <c r="AQ241" s="287"/>
      <c r="AR241" s="287"/>
      <c r="AS241" s="287"/>
      <c r="AT241" s="287"/>
      <c r="AU241" s="287"/>
      <c r="AV241" s="287"/>
      <c r="AW241" s="287"/>
      <c r="AX241" s="287"/>
      <c r="AY241" s="287"/>
      <c r="AZ241" s="287"/>
      <c r="BA241" s="287"/>
      <c r="BB241" s="287"/>
      <c r="BC241" s="287"/>
      <c r="BD241" s="287"/>
      <c r="BE241" s="287"/>
      <c r="BF241" s="287"/>
      <c r="BG241" s="287"/>
      <c r="BH241" s="287"/>
      <c r="BI241" s="287"/>
      <c r="BJ241" s="287"/>
      <c r="BK241" s="287"/>
      <c r="BL241" s="287"/>
      <c r="BM241" s="287"/>
      <c r="BN241" s="287"/>
      <c r="BO241" s="287"/>
      <c r="BP241" s="287"/>
      <c r="BQ241" s="287"/>
      <c r="BR241" s="287"/>
      <c r="BS241" s="287"/>
      <c r="BT241" s="287"/>
    </row>
    <row r="242" spans="1:72" s="289" customFormat="1" ht="13.5">
      <c r="A242" s="287"/>
      <c r="B242" s="287"/>
      <c r="C242" s="287"/>
      <c r="D242" s="287"/>
      <c r="E242" s="287"/>
      <c r="F242" s="287"/>
      <c r="G242" s="287"/>
      <c r="H242" s="287"/>
      <c r="I242" s="287"/>
      <c r="J242" s="287"/>
      <c r="K242" s="287"/>
      <c r="L242" s="287"/>
      <c r="M242" s="287"/>
      <c r="N242" s="287"/>
      <c r="O242" s="287"/>
      <c r="P242" s="287"/>
      <c r="Q242" s="287"/>
      <c r="R242" s="287"/>
      <c r="S242" s="287"/>
      <c r="T242" s="287"/>
      <c r="U242" s="287"/>
      <c r="V242" s="287"/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7"/>
      <c r="AK242" s="287"/>
      <c r="AL242" s="287"/>
      <c r="AM242" s="287"/>
      <c r="AN242" s="287"/>
      <c r="AO242" s="287"/>
      <c r="AP242" s="287"/>
      <c r="AQ242" s="287"/>
      <c r="AR242" s="287"/>
      <c r="AS242" s="287"/>
      <c r="AT242" s="287"/>
      <c r="AU242" s="287"/>
      <c r="AV242" s="287"/>
      <c r="AW242" s="287"/>
      <c r="AX242" s="287"/>
      <c r="AY242" s="287"/>
      <c r="AZ242" s="287"/>
      <c r="BA242" s="287"/>
      <c r="BB242" s="287"/>
      <c r="BC242" s="287"/>
      <c r="BD242" s="287"/>
      <c r="BE242" s="287"/>
      <c r="BF242" s="287"/>
      <c r="BG242" s="287"/>
      <c r="BH242" s="287"/>
      <c r="BI242" s="287"/>
      <c r="BJ242" s="287"/>
      <c r="BK242" s="287"/>
      <c r="BL242" s="287"/>
      <c r="BM242" s="287"/>
      <c r="BN242" s="287"/>
      <c r="BO242" s="287"/>
      <c r="BP242" s="287"/>
      <c r="BQ242" s="287"/>
      <c r="BR242" s="287"/>
      <c r="BS242" s="287"/>
      <c r="BT242" s="287"/>
    </row>
    <row r="243" spans="1:72" s="289" customFormat="1" ht="13.5">
      <c r="A243" s="287"/>
      <c r="B243" s="287"/>
      <c r="C243" s="287"/>
      <c r="D243" s="287"/>
      <c r="E243" s="287"/>
      <c r="F243" s="287"/>
      <c r="G243" s="287"/>
      <c r="H243" s="287"/>
      <c r="I243" s="287"/>
      <c r="J243" s="287"/>
      <c r="K243" s="287"/>
      <c r="L243" s="287"/>
      <c r="M243" s="287"/>
      <c r="N243" s="287"/>
      <c r="O243" s="287"/>
      <c r="P243" s="287"/>
      <c r="Q243" s="287"/>
      <c r="R243" s="287"/>
      <c r="S243" s="287"/>
      <c r="T243" s="287"/>
      <c r="U243" s="287"/>
      <c r="V243" s="287"/>
      <c r="W243" s="287"/>
      <c r="X243" s="287"/>
      <c r="Y243" s="287"/>
      <c r="Z243" s="287"/>
      <c r="AA243" s="287"/>
      <c r="AB243" s="287"/>
      <c r="AC243" s="287"/>
      <c r="AD243" s="287"/>
      <c r="AE243" s="287"/>
      <c r="AF243" s="287"/>
      <c r="AG243" s="287"/>
      <c r="AH243" s="287"/>
      <c r="AI243" s="287"/>
      <c r="AJ243" s="287"/>
      <c r="AK243" s="287"/>
      <c r="AL243" s="287"/>
      <c r="AM243" s="287"/>
      <c r="AN243" s="287"/>
      <c r="AO243" s="287"/>
      <c r="AP243" s="287"/>
      <c r="AQ243" s="287"/>
      <c r="AR243" s="287"/>
      <c r="AS243" s="287"/>
      <c r="AT243" s="287"/>
      <c r="AU243" s="287"/>
      <c r="AV243" s="287"/>
      <c r="AW243" s="287"/>
      <c r="AX243" s="287"/>
      <c r="AY243" s="287"/>
      <c r="AZ243" s="287"/>
      <c r="BA243" s="287"/>
      <c r="BB243" s="287"/>
      <c r="BC243" s="287"/>
      <c r="BD243" s="287"/>
      <c r="BE243" s="287"/>
      <c r="BF243" s="287"/>
      <c r="BG243" s="287"/>
      <c r="BH243" s="287"/>
      <c r="BI243" s="287"/>
      <c r="BJ243" s="287"/>
      <c r="BK243" s="287"/>
      <c r="BL243" s="287"/>
      <c r="BM243" s="287"/>
      <c r="BN243" s="287"/>
      <c r="BO243" s="287"/>
      <c r="BP243" s="287"/>
      <c r="BQ243" s="287"/>
      <c r="BR243" s="287"/>
      <c r="BS243" s="287"/>
      <c r="BT243" s="287"/>
    </row>
    <row r="244" spans="1:72" s="289" customFormat="1" ht="13.5">
      <c r="A244" s="287"/>
      <c r="B244" s="287"/>
      <c r="C244" s="287"/>
      <c r="D244" s="287"/>
      <c r="E244" s="287"/>
      <c r="F244" s="287"/>
      <c r="G244" s="287"/>
      <c r="H244" s="287"/>
      <c r="I244" s="287"/>
      <c r="J244" s="287"/>
      <c r="K244" s="287"/>
      <c r="L244" s="287"/>
      <c r="M244" s="287"/>
      <c r="N244" s="287"/>
      <c r="O244" s="287"/>
      <c r="P244" s="287"/>
      <c r="Q244" s="287"/>
      <c r="R244" s="287"/>
      <c r="S244" s="287"/>
      <c r="T244" s="287"/>
      <c r="U244" s="287"/>
      <c r="V244" s="287"/>
      <c r="W244" s="287"/>
      <c r="X244" s="287"/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7"/>
      <c r="AK244" s="287"/>
      <c r="AL244" s="287"/>
      <c r="AM244" s="287"/>
      <c r="AN244" s="287"/>
      <c r="AO244" s="287"/>
      <c r="AP244" s="287"/>
      <c r="AQ244" s="287"/>
      <c r="AR244" s="287"/>
      <c r="AS244" s="287"/>
      <c r="AT244" s="287"/>
      <c r="AU244" s="287"/>
      <c r="AV244" s="287"/>
      <c r="AW244" s="287"/>
      <c r="AX244" s="287"/>
      <c r="AY244" s="287"/>
      <c r="AZ244" s="287"/>
      <c r="BA244" s="287"/>
      <c r="BB244" s="287"/>
      <c r="BC244" s="287"/>
      <c r="BD244" s="287"/>
      <c r="BE244" s="287"/>
      <c r="BF244" s="287"/>
      <c r="BG244" s="287"/>
      <c r="BH244" s="287"/>
      <c r="BI244" s="287"/>
      <c r="BJ244" s="287"/>
      <c r="BK244" s="287"/>
      <c r="BL244" s="287"/>
      <c r="BM244" s="287"/>
      <c r="BN244" s="287"/>
      <c r="BO244" s="287"/>
      <c r="BP244" s="287"/>
      <c r="BQ244" s="287"/>
      <c r="BR244" s="287"/>
      <c r="BS244" s="287"/>
      <c r="BT244" s="287"/>
    </row>
    <row r="245" spans="1:72" s="289" customFormat="1" ht="13.5">
      <c r="A245" s="287"/>
      <c r="B245" s="287"/>
      <c r="C245" s="287"/>
      <c r="D245" s="287"/>
      <c r="E245" s="287"/>
      <c r="F245" s="287"/>
      <c r="G245" s="287"/>
      <c r="H245" s="287"/>
      <c r="I245" s="287"/>
      <c r="J245" s="287"/>
      <c r="K245" s="287"/>
      <c r="L245" s="287"/>
      <c r="M245" s="287"/>
      <c r="N245" s="287"/>
      <c r="O245" s="287"/>
      <c r="P245" s="287"/>
      <c r="Q245" s="287"/>
      <c r="R245" s="287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  <c r="AM245" s="287"/>
      <c r="AN245" s="287"/>
      <c r="AO245" s="287"/>
      <c r="AP245" s="287"/>
      <c r="AQ245" s="287"/>
      <c r="AR245" s="287"/>
      <c r="AS245" s="287"/>
      <c r="AT245" s="287"/>
      <c r="AU245" s="287"/>
      <c r="AV245" s="287"/>
      <c r="AW245" s="287"/>
      <c r="AX245" s="287"/>
      <c r="AY245" s="287"/>
      <c r="AZ245" s="287"/>
      <c r="BA245" s="287"/>
      <c r="BB245" s="287"/>
      <c r="BC245" s="287"/>
      <c r="BD245" s="287"/>
      <c r="BE245" s="287"/>
      <c r="BF245" s="287"/>
      <c r="BG245" s="287"/>
      <c r="BH245" s="287"/>
      <c r="BI245" s="287"/>
      <c r="BJ245" s="287"/>
      <c r="BK245" s="287"/>
      <c r="BL245" s="287"/>
      <c r="BM245" s="287"/>
      <c r="BN245" s="287"/>
      <c r="BO245" s="287"/>
      <c r="BP245" s="287"/>
      <c r="BQ245" s="287"/>
      <c r="BR245" s="287"/>
      <c r="BS245" s="287"/>
      <c r="BT245" s="287"/>
    </row>
    <row r="246" spans="1:72" s="289" customFormat="1" ht="13.5">
      <c r="A246" s="287"/>
      <c r="B246" s="287"/>
      <c r="C246" s="287"/>
      <c r="D246" s="287"/>
      <c r="E246" s="287"/>
      <c r="F246" s="287"/>
      <c r="G246" s="287"/>
      <c r="H246" s="287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  <c r="AM246" s="287"/>
      <c r="AN246" s="287"/>
      <c r="AO246" s="287"/>
      <c r="AP246" s="287"/>
      <c r="AQ246" s="287"/>
      <c r="AR246" s="287"/>
      <c r="AS246" s="287"/>
      <c r="AT246" s="287"/>
      <c r="AU246" s="287"/>
      <c r="AV246" s="287"/>
      <c r="AW246" s="287"/>
      <c r="AX246" s="287"/>
      <c r="AY246" s="287"/>
      <c r="AZ246" s="287"/>
      <c r="BA246" s="287"/>
      <c r="BB246" s="287"/>
      <c r="BC246" s="287"/>
      <c r="BD246" s="287"/>
      <c r="BE246" s="287"/>
      <c r="BF246" s="287"/>
      <c r="BG246" s="287"/>
      <c r="BH246" s="287"/>
      <c r="BI246" s="287"/>
      <c r="BJ246" s="287"/>
      <c r="BK246" s="287"/>
      <c r="BL246" s="287"/>
      <c r="BM246" s="287"/>
      <c r="BN246" s="287"/>
      <c r="BO246" s="287"/>
      <c r="BP246" s="287"/>
      <c r="BQ246" s="287"/>
      <c r="BR246" s="287"/>
      <c r="BS246" s="287"/>
      <c r="BT246" s="287"/>
    </row>
    <row r="247" spans="1:72" s="289" customFormat="1" ht="13.5">
      <c r="A247" s="287"/>
      <c r="B247" s="287"/>
      <c r="C247" s="287"/>
      <c r="D247" s="287"/>
      <c r="E247" s="287"/>
      <c r="F247" s="287"/>
      <c r="G247" s="287"/>
      <c r="H247" s="287"/>
      <c r="I247" s="287"/>
      <c r="J247" s="287"/>
      <c r="K247" s="287"/>
      <c r="L247" s="287"/>
      <c r="M247" s="287"/>
      <c r="N247" s="287"/>
      <c r="O247" s="287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7"/>
      <c r="AU247" s="287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7"/>
      <c r="BI247" s="287"/>
      <c r="BJ247" s="287"/>
      <c r="BK247" s="287"/>
      <c r="BL247" s="287"/>
      <c r="BM247" s="287"/>
      <c r="BN247" s="287"/>
      <c r="BO247" s="287"/>
      <c r="BP247" s="287"/>
      <c r="BQ247" s="287"/>
      <c r="BR247" s="287"/>
      <c r="BS247" s="287"/>
      <c r="BT247" s="287"/>
    </row>
    <row r="248" spans="1:72" s="289" customFormat="1" ht="13.5">
      <c r="A248" s="287"/>
      <c r="B248" s="287"/>
      <c r="C248" s="287"/>
      <c r="D248" s="287"/>
      <c r="E248" s="287"/>
      <c r="F248" s="287"/>
      <c r="G248" s="287"/>
      <c r="H248" s="287"/>
      <c r="I248" s="287"/>
      <c r="J248" s="287"/>
      <c r="K248" s="287"/>
      <c r="L248" s="287"/>
      <c r="M248" s="287"/>
      <c r="N248" s="287"/>
      <c r="O248" s="287"/>
      <c r="P248" s="287"/>
      <c r="Q248" s="287"/>
      <c r="R248" s="287"/>
      <c r="S248" s="287"/>
      <c r="T248" s="287"/>
      <c r="U248" s="287"/>
      <c r="V248" s="287"/>
      <c r="W248" s="287"/>
      <c r="X248" s="287"/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7"/>
      <c r="AK248" s="287"/>
      <c r="AL248" s="287"/>
      <c r="AM248" s="287"/>
      <c r="AN248" s="287"/>
      <c r="AO248" s="287"/>
      <c r="AP248" s="287"/>
      <c r="AQ248" s="287"/>
      <c r="AR248" s="287"/>
      <c r="AS248" s="287"/>
      <c r="AT248" s="287"/>
      <c r="AU248" s="287"/>
      <c r="AV248" s="287"/>
      <c r="AW248" s="287"/>
      <c r="AX248" s="287"/>
      <c r="AY248" s="287"/>
      <c r="AZ248" s="287"/>
      <c r="BA248" s="287"/>
      <c r="BB248" s="287"/>
      <c r="BC248" s="287"/>
      <c r="BD248" s="287"/>
      <c r="BE248" s="287"/>
      <c r="BF248" s="287"/>
      <c r="BG248" s="287"/>
      <c r="BH248" s="287"/>
      <c r="BI248" s="287"/>
      <c r="BJ248" s="287"/>
      <c r="BK248" s="287"/>
      <c r="BL248" s="287"/>
      <c r="BM248" s="287"/>
      <c r="BN248" s="287"/>
      <c r="BO248" s="287"/>
      <c r="BP248" s="287"/>
      <c r="BQ248" s="287"/>
      <c r="BR248" s="287"/>
      <c r="BS248" s="287"/>
      <c r="BT248" s="287"/>
    </row>
    <row r="249" spans="1:72" s="289" customFormat="1" ht="13.5">
      <c r="A249" s="287"/>
      <c r="B249" s="287"/>
      <c r="C249" s="287"/>
      <c r="D249" s="287"/>
      <c r="E249" s="287"/>
      <c r="F249" s="287"/>
      <c r="G249" s="287"/>
      <c r="H249" s="287"/>
      <c r="I249" s="287"/>
      <c r="J249" s="287"/>
      <c r="K249" s="287"/>
      <c r="L249" s="287"/>
      <c r="M249" s="287"/>
      <c r="N249" s="287"/>
      <c r="O249" s="287"/>
      <c r="P249" s="287"/>
      <c r="Q249" s="287"/>
      <c r="R249" s="287"/>
      <c r="S249" s="287"/>
      <c r="T249" s="287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7"/>
      <c r="AK249" s="287"/>
      <c r="AL249" s="287"/>
      <c r="AM249" s="287"/>
      <c r="AN249" s="287"/>
      <c r="AO249" s="287"/>
      <c r="AP249" s="287"/>
      <c r="AQ249" s="287"/>
      <c r="AR249" s="287"/>
      <c r="AS249" s="287"/>
      <c r="AT249" s="287"/>
      <c r="AU249" s="287"/>
      <c r="AV249" s="287"/>
      <c r="AW249" s="287"/>
      <c r="AX249" s="287"/>
      <c r="AY249" s="287"/>
      <c r="AZ249" s="287"/>
      <c r="BA249" s="287"/>
      <c r="BB249" s="287"/>
      <c r="BC249" s="287"/>
      <c r="BD249" s="287"/>
      <c r="BE249" s="287"/>
      <c r="BF249" s="287"/>
      <c r="BG249" s="287"/>
      <c r="BH249" s="287"/>
      <c r="BI249" s="287"/>
      <c r="BJ249" s="287"/>
      <c r="BK249" s="287"/>
      <c r="BL249" s="287"/>
      <c r="BM249" s="287"/>
      <c r="BN249" s="287"/>
      <c r="BO249" s="287"/>
      <c r="BP249" s="287"/>
      <c r="BQ249" s="287"/>
      <c r="BR249" s="287"/>
      <c r="BS249" s="287"/>
      <c r="BT249" s="287"/>
    </row>
    <row r="250" spans="1:72" s="289" customFormat="1" ht="13.5">
      <c r="A250" s="287"/>
      <c r="B250" s="287"/>
      <c r="C250" s="287"/>
      <c r="D250" s="287"/>
      <c r="E250" s="287"/>
      <c r="F250" s="287"/>
      <c r="G250" s="287"/>
      <c r="H250" s="287"/>
      <c r="I250" s="287"/>
      <c r="J250" s="287"/>
      <c r="K250" s="287"/>
      <c r="L250" s="287"/>
      <c r="M250" s="287"/>
      <c r="N250" s="287"/>
      <c r="O250" s="287"/>
      <c r="P250" s="287"/>
      <c r="Q250" s="287"/>
      <c r="R250" s="287"/>
      <c r="S250" s="287"/>
      <c r="T250" s="287"/>
      <c r="U250" s="287"/>
      <c r="V250" s="287"/>
      <c r="W250" s="287"/>
      <c r="X250" s="287"/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7"/>
      <c r="AK250" s="287"/>
      <c r="AL250" s="287"/>
      <c r="AM250" s="287"/>
      <c r="AN250" s="287"/>
      <c r="AO250" s="287"/>
      <c r="AP250" s="287"/>
      <c r="AQ250" s="287"/>
      <c r="AR250" s="287"/>
      <c r="AS250" s="287"/>
      <c r="AT250" s="287"/>
      <c r="AU250" s="287"/>
      <c r="AV250" s="287"/>
      <c r="AW250" s="287"/>
      <c r="AX250" s="287"/>
      <c r="AY250" s="287"/>
      <c r="AZ250" s="287"/>
      <c r="BA250" s="287"/>
      <c r="BB250" s="287"/>
      <c r="BC250" s="287"/>
      <c r="BD250" s="287"/>
      <c r="BE250" s="287"/>
      <c r="BF250" s="287"/>
      <c r="BG250" s="287"/>
      <c r="BH250" s="287"/>
      <c r="BI250" s="287"/>
      <c r="BJ250" s="287"/>
      <c r="BK250" s="287"/>
      <c r="BL250" s="287"/>
      <c r="BM250" s="287"/>
      <c r="BN250" s="287"/>
      <c r="BO250" s="287"/>
      <c r="BP250" s="287"/>
      <c r="BQ250" s="287"/>
      <c r="BR250" s="287"/>
      <c r="BS250" s="287"/>
      <c r="BT250" s="287"/>
    </row>
    <row r="251" spans="1:72" s="289" customFormat="1" ht="13.5">
      <c r="A251" s="287"/>
      <c r="B251" s="287"/>
      <c r="C251" s="287"/>
      <c r="D251" s="287"/>
      <c r="E251" s="287"/>
      <c r="F251" s="287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</row>
    <row r="252" spans="1:72" s="289" customFormat="1" ht="13.5">
      <c r="A252" s="287"/>
      <c r="B252" s="287"/>
      <c r="C252" s="287"/>
      <c r="D252" s="287"/>
      <c r="E252" s="287"/>
      <c r="F252" s="287"/>
      <c r="G252" s="287"/>
      <c r="H252" s="287"/>
      <c r="I252" s="287"/>
      <c r="J252" s="287"/>
      <c r="K252" s="287"/>
      <c r="L252" s="287"/>
      <c r="M252" s="287"/>
      <c r="N252" s="287"/>
      <c r="O252" s="287"/>
      <c r="P252" s="287"/>
      <c r="Q252" s="287"/>
      <c r="R252" s="287"/>
      <c r="S252" s="287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  <c r="AM252" s="287"/>
      <c r="AN252" s="287"/>
      <c r="AO252" s="287"/>
      <c r="AP252" s="287"/>
      <c r="AQ252" s="287"/>
      <c r="AR252" s="287"/>
      <c r="AS252" s="287"/>
      <c r="AT252" s="287"/>
      <c r="AU252" s="287"/>
      <c r="AV252" s="287"/>
      <c r="AW252" s="287"/>
      <c r="AX252" s="287"/>
      <c r="AY252" s="287"/>
      <c r="AZ252" s="287"/>
      <c r="BA252" s="287"/>
      <c r="BB252" s="287"/>
      <c r="BC252" s="287"/>
      <c r="BD252" s="287"/>
      <c r="BE252" s="287"/>
      <c r="BF252" s="287"/>
      <c r="BG252" s="287"/>
      <c r="BH252" s="287"/>
      <c r="BI252" s="287"/>
      <c r="BJ252" s="287"/>
      <c r="BK252" s="287"/>
      <c r="BL252" s="287"/>
      <c r="BM252" s="287"/>
      <c r="BN252" s="287"/>
      <c r="BO252" s="287"/>
      <c r="BP252" s="287"/>
      <c r="BQ252" s="287"/>
      <c r="BR252" s="287"/>
      <c r="BS252" s="287"/>
      <c r="BT252" s="287"/>
    </row>
    <row r="253" spans="1:72" s="289" customFormat="1" ht="13.5">
      <c r="A253" s="287"/>
      <c r="B253" s="287"/>
      <c r="C253" s="287"/>
      <c r="D253" s="287"/>
      <c r="E253" s="287"/>
      <c r="F253" s="287"/>
      <c r="G253" s="287"/>
      <c r="H253" s="287"/>
      <c r="I253" s="287"/>
      <c r="J253" s="287"/>
      <c r="K253" s="287"/>
      <c r="L253" s="287"/>
      <c r="M253" s="287"/>
      <c r="N253" s="287"/>
      <c r="O253" s="287"/>
      <c r="P253" s="287"/>
      <c r="Q253" s="287"/>
      <c r="R253" s="287"/>
      <c r="S253" s="287"/>
      <c r="T253" s="287"/>
      <c r="U253" s="287"/>
      <c r="V253" s="287"/>
      <c r="W253" s="287"/>
      <c r="X253" s="287"/>
      <c r="Y253" s="287"/>
      <c r="Z253" s="287"/>
      <c r="AA253" s="287"/>
      <c r="AB253" s="287"/>
      <c r="AC253" s="287"/>
      <c r="AD253" s="287"/>
      <c r="AE253" s="287"/>
      <c r="AF253" s="287"/>
      <c r="AG253" s="287"/>
      <c r="AH253" s="287"/>
      <c r="AI253" s="287"/>
      <c r="AJ253" s="287"/>
      <c r="AK253" s="287"/>
      <c r="AL253" s="287"/>
      <c r="AM253" s="287"/>
      <c r="AN253" s="287"/>
      <c r="AO253" s="287"/>
      <c r="AP253" s="287"/>
      <c r="AQ253" s="287"/>
      <c r="AR253" s="287"/>
      <c r="AS253" s="287"/>
      <c r="AT253" s="287"/>
      <c r="AU253" s="287"/>
      <c r="AV253" s="287"/>
      <c r="AW253" s="287"/>
      <c r="AX253" s="287"/>
      <c r="AY253" s="287"/>
      <c r="AZ253" s="287"/>
      <c r="BA253" s="287"/>
      <c r="BB253" s="287"/>
      <c r="BC253" s="287"/>
      <c r="BD253" s="287"/>
      <c r="BE253" s="287"/>
      <c r="BF253" s="287"/>
      <c r="BG253" s="287"/>
      <c r="BH253" s="287"/>
      <c r="BI253" s="287"/>
      <c r="BJ253" s="287"/>
      <c r="BK253" s="287"/>
      <c r="BL253" s="287"/>
      <c r="BM253" s="287"/>
      <c r="BN253" s="287"/>
      <c r="BO253" s="287"/>
      <c r="BP253" s="287"/>
      <c r="BQ253" s="287"/>
      <c r="BR253" s="287"/>
      <c r="BS253" s="287"/>
      <c r="BT253" s="287"/>
    </row>
    <row r="254" spans="1:72" s="289" customFormat="1" ht="13.5">
      <c r="A254" s="287"/>
      <c r="B254" s="287"/>
      <c r="C254" s="287"/>
      <c r="D254" s="287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287"/>
      <c r="BI254" s="287"/>
      <c r="BJ254" s="287"/>
      <c r="BK254" s="287"/>
      <c r="BL254" s="287"/>
      <c r="BM254" s="287"/>
      <c r="BN254" s="287"/>
      <c r="BO254" s="287"/>
      <c r="BP254" s="287"/>
      <c r="BQ254" s="287"/>
      <c r="BR254" s="287"/>
      <c r="BS254" s="287"/>
      <c r="BT254" s="287"/>
    </row>
    <row r="255" spans="1:72" s="289" customFormat="1" ht="13.5">
      <c r="A255" s="287"/>
      <c r="B255" s="287"/>
      <c r="C255" s="287"/>
      <c r="D255" s="287"/>
      <c r="E255" s="287"/>
      <c r="F255" s="287"/>
      <c r="G255" s="287"/>
      <c r="H255" s="287"/>
      <c r="I255" s="287"/>
      <c r="J255" s="287"/>
      <c r="K255" s="287"/>
      <c r="L255" s="287"/>
      <c r="M255" s="287"/>
      <c r="N255" s="287"/>
      <c r="O255" s="287"/>
      <c r="P255" s="287"/>
      <c r="Q255" s="287"/>
      <c r="R255" s="287"/>
      <c r="S255" s="287"/>
      <c r="T255" s="287"/>
      <c r="U255" s="287"/>
      <c r="V255" s="287"/>
      <c r="W255" s="287"/>
      <c r="X255" s="287"/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7"/>
      <c r="AK255" s="287"/>
      <c r="AL255" s="287"/>
      <c r="AM255" s="287"/>
      <c r="AN255" s="287"/>
      <c r="AO255" s="287"/>
      <c r="AP255" s="287"/>
      <c r="AQ255" s="287"/>
      <c r="AR255" s="287"/>
      <c r="AS255" s="287"/>
      <c r="AT255" s="287"/>
      <c r="AU255" s="287"/>
      <c r="AV255" s="287"/>
      <c r="AW255" s="287"/>
      <c r="AX255" s="287"/>
      <c r="AY255" s="287"/>
      <c r="AZ255" s="287"/>
      <c r="BA255" s="287"/>
      <c r="BB255" s="287"/>
      <c r="BC255" s="287"/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</row>
    <row r="256" spans="1:72" s="289" customFormat="1" ht="13.5">
      <c r="A256" s="287"/>
      <c r="B256" s="287"/>
      <c r="C256" s="287"/>
      <c r="D256" s="287"/>
      <c r="E256" s="287"/>
      <c r="F256" s="287"/>
      <c r="G256" s="287"/>
      <c r="H256" s="287"/>
      <c r="I256" s="287"/>
      <c r="J256" s="287"/>
      <c r="K256" s="287"/>
      <c r="L256" s="287"/>
      <c r="M256" s="287"/>
      <c r="N256" s="287"/>
      <c r="O256" s="287"/>
      <c r="P256" s="287"/>
      <c r="Q256" s="287"/>
      <c r="R256" s="287"/>
      <c r="S256" s="287"/>
      <c r="T256" s="287"/>
      <c r="U256" s="287"/>
      <c r="V256" s="287"/>
      <c r="W256" s="287"/>
      <c r="X256" s="287"/>
      <c r="Y256" s="287"/>
      <c r="Z256" s="287"/>
      <c r="AA256" s="287"/>
      <c r="AB256" s="287"/>
      <c r="AC256" s="287"/>
      <c r="AD256" s="287"/>
      <c r="AE256" s="287"/>
      <c r="AF256" s="287"/>
      <c r="AG256" s="287"/>
      <c r="AH256" s="287"/>
      <c r="AI256" s="287"/>
      <c r="AJ256" s="287"/>
      <c r="AK256" s="287"/>
      <c r="AL256" s="287"/>
      <c r="AM256" s="287"/>
      <c r="AN256" s="287"/>
      <c r="AO256" s="287"/>
      <c r="AP256" s="287"/>
      <c r="AQ256" s="287"/>
      <c r="AR256" s="287"/>
      <c r="AS256" s="287"/>
      <c r="AT256" s="287"/>
      <c r="AU256" s="287"/>
      <c r="AV256" s="287"/>
      <c r="AW256" s="287"/>
      <c r="AX256" s="287"/>
      <c r="AY256" s="287"/>
      <c r="AZ256" s="287"/>
      <c r="BA256" s="287"/>
      <c r="BB256" s="287"/>
      <c r="BC256" s="287"/>
      <c r="BD256" s="287"/>
      <c r="BE256" s="287"/>
      <c r="BF256" s="287"/>
      <c r="BG256" s="287"/>
      <c r="BH256" s="287"/>
      <c r="BI256" s="287"/>
      <c r="BJ256" s="287"/>
      <c r="BK256" s="287"/>
      <c r="BL256" s="287"/>
      <c r="BM256" s="287"/>
      <c r="BN256" s="287"/>
      <c r="BO256" s="287"/>
      <c r="BP256" s="287"/>
      <c r="BQ256" s="287"/>
      <c r="BR256" s="287"/>
      <c r="BS256" s="287"/>
      <c r="BT256" s="287"/>
    </row>
    <row r="257" spans="1:72" s="289" customFormat="1" ht="13.5">
      <c r="A257" s="287"/>
      <c r="B257" s="287"/>
      <c r="C257" s="287"/>
      <c r="D257" s="287"/>
      <c r="E257" s="287"/>
      <c r="F257" s="287"/>
      <c r="G257" s="287"/>
      <c r="H257" s="287"/>
      <c r="I257" s="287"/>
      <c r="J257" s="287"/>
      <c r="K257" s="287"/>
      <c r="L257" s="287"/>
      <c r="M257" s="287"/>
      <c r="N257" s="287"/>
      <c r="O257" s="287"/>
      <c r="P257" s="287"/>
      <c r="Q257" s="287"/>
      <c r="R257" s="287"/>
      <c r="S257" s="287"/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  <c r="AM257" s="287"/>
      <c r="AN257" s="287"/>
      <c r="AO257" s="287"/>
      <c r="AP257" s="287"/>
      <c r="AQ257" s="287"/>
      <c r="AR257" s="287"/>
      <c r="AS257" s="287"/>
      <c r="AT257" s="287"/>
      <c r="AU257" s="287"/>
      <c r="AV257" s="287"/>
      <c r="AW257" s="287"/>
      <c r="AX257" s="287"/>
      <c r="AY257" s="287"/>
      <c r="AZ257" s="287"/>
      <c r="BA257" s="287"/>
      <c r="BB257" s="287"/>
      <c r="BC257" s="287"/>
      <c r="BD257" s="287"/>
      <c r="BE257" s="287"/>
      <c r="BF257" s="287"/>
      <c r="BG257" s="287"/>
      <c r="BH257" s="287"/>
      <c r="BI257" s="287"/>
      <c r="BJ257" s="287"/>
      <c r="BK257" s="287"/>
      <c r="BL257" s="287"/>
      <c r="BM257" s="287"/>
      <c r="BN257" s="287"/>
      <c r="BO257" s="287"/>
      <c r="BP257" s="287"/>
      <c r="BQ257" s="287"/>
      <c r="BR257" s="287"/>
      <c r="BS257" s="287"/>
      <c r="BT257" s="287"/>
    </row>
    <row r="258" spans="1:72" s="289" customFormat="1" ht="13.5">
      <c r="A258" s="287"/>
      <c r="B258" s="287"/>
      <c r="C258" s="287"/>
      <c r="D258" s="287"/>
      <c r="E258" s="287"/>
      <c r="F258" s="287"/>
      <c r="G258" s="287"/>
      <c r="H258" s="287"/>
      <c r="I258" s="287"/>
      <c r="J258" s="287"/>
      <c r="K258" s="287"/>
      <c r="L258" s="287"/>
      <c r="M258" s="287"/>
      <c r="N258" s="287"/>
      <c r="O258" s="287"/>
      <c r="P258" s="287"/>
      <c r="Q258" s="287"/>
      <c r="R258" s="287"/>
      <c r="S258" s="287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</row>
    <row r="259" spans="1:72" s="289" customFormat="1" ht="13.5">
      <c r="A259" s="287"/>
      <c r="B259" s="287"/>
      <c r="C259" s="287"/>
      <c r="D259" s="287"/>
      <c r="E259" s="287"/>
      <c r="F259" s="287"/>
      <c r="G259" s="287"/>
      <c r="H259" s="287"/>
      <c r="I259" s="287"/>
      <c r="J259" s="287"/>
      <c r="K259" s="287"/>
      <c r="L259" s="287"/>
      <c r="M259" s="287"/>
      <c r="N259" s="287"/>
      <c r="O259" s="287"/>
      <c r="P259" s="287"/>
      <c r="Q259" s="287"/>
      <c r="R259" s="287"/>
      <c r="S259" s="287"/>
      <c r="T259" s="287"/>
      <c r="U259" s="287"/>
      <c r="V259" s="287"/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7"/>
      <c r="AK259" s="287"/>
      <c r="AL259" s="287"/>
      <c r="AM259" s="287"/>
      <c r="AN259" s="287"/>
      <c r="AO259" s="287"/>
      <c r="AP259" s="287"/>
      <c r="AQ259" s="287"/>
      <c r="AR259" s="287"/>
      <c r="AS259" s="287"/>
      <c r="AT259" s="287"/>
      <c r="AU259" s="287"/>
      <c r="AV259" s="287"/>
      <c r="AW259" s="287"/>
      <c r="AX259" s="287"/>
      <c r="AY259" s="287"/>
      <c r="AZ259" s="287"/>
      <c r="BA259" s="287"/>
      <c r="BB259" s="287"/>
      <c r="BC259" s="287"/>
      <c r="BD259" s="287"/>
      <c r="BE259" s="287"/>
      <c r="BF259" s="287"/>
      <c r="BG259" s="287"/>
      <c r="BH259" s="287"/>
      <c r="BI259" s="287"/>
      <c r="BJ259" s="287"/>
      <c r="BK259" s="287"/>
      <c r="BL259" s="287"/>
      <c r="BM259" s="287"/>
      <c r="BN259" s="287"/>
      <c r="BO259" s="287"/>
      <c r="BP259" s="287"/>
      <c r="BQ259" s="287"/>
      <c r="BR259" s="287"/>
      <c r="BS259" s="287"/>
      <c r="BT259" s="287"/>
    </row>
    <row r="260" spans="1:72" s="289" customFormat="1" ht="13.5">
      <c r="A260" s="287"/>
      <c r="B260" s="287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7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7"/>
      <c r="AU260" s="287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7"/>
      <c r="BI260" s="287"/>
      <c r="BJ260" s="287"/>
      <c r="BK260" s="287"/>
      <c r="BL260" s="287"/>
      <c r="BM260" s="287"/>
      <c r="BN260" s="287"/>
      <c r="BO260" s="287"/>
      <c r="BP260" s="287"/>
      <c r="BQ260" s="287"/>
      <c r="BR260" s="287"/>
      <c r="BS260" s="287"/>
      <c r="BT260" s="287"/>
    </row>
    <row r="261" spans="1:72" s="289" customFormat="1" ht="13.5">
      <c r="A261" s="287"/>
      <c r="B261" s="287"/>
      <c r="C261" s="287"/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7"/>
      <c r="P261" s="287"/>
      <c r="Q261" s="287"/>
      <c r="R261" s="287"/>
      <c r="S261" s="287"/>
      <c r="T261" s="287"/>
      <c r="U261" s="287"/>
      <c r="V261" s="287"/>
      <c r="W261" s="287"/>
      <c r="X261" s="287"/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7"/>
      <c r="AK261" s="287"/>
      <c r="AL261" s="287"/>
      <c r="AM261" s="287"/>
      <c r="AN261" s="287"/>
      <c r="AO261" s="287"/>
      <c r="AP261" s="287"/>
      <c r="AQ261" s="287"/>
      <c r="AR261" s="287"/>
      <c r="AS261" s="287"/>
      <c r="AT261" s="287"/>
      <c r="AU261" s="287"/>
      <c r="AV261" s="287"/>
      <c r="AW261" s="287"/>
      <c r="AX261" s="287"/>
      <c r="AY261" s="287"/>
      <c r="AZ261" s="287"/>
      <c r="BA261" s="287"/>
      <c r="BB261" s="287"/>
      <c r="BC261" s="287"/>
      <c r="BD261" s="287"/>
      <c r="BE261" s="287"/>
      <c r="BF261" s="287"/>
      <c r="BG261" s="287"/>
      <c r="BH261" s="287"/>
      <c r="BI261" s="287"/>
      <c r="BJ261" s="287"/>
      <c r="BK261" s="287"/>
      <c r="BL261" s="287"/>
      <c r="BM261" s="287"/>
      <c r="BN261" s="287"/>
      <c r="BO261" s="287"/>
      <c r="BP261" s="287"/>
      <c r="BQ261" s="287"/>
      <c r="BR261" s="287"/>
      <c r="BS261" s="287"/>
      <c r="BT261" s="287"/>
    </row>
    <row r="262" spans="1:72" s="289" customFormat="1" ht="13.5">
      <c r="A262" s="287"/>
      <c r="B262" s="287"/>
      <c r="C262" s="287"/>
      <c r="D262" s="287"/>
      <c r="E262" s="287"/>
      <c r="F262" s="287"/>
      <c r="G262" s="287"/>
      <c r="H262" s="287"/>
      <c r="I262" s="287"/>
      <c r="J262" s="287"/>
      <c r="K262" s="287"/>
      <c r="L262" s="287"/>
      <c r="M262" s="287"/>
      <c r="N262" s="287"/>
      <c r="O262" s="287"/>
      <c r="P262" s="287"/>
      <c r="Q262" s="287"/>
      <c r="R262" s="287"/>
      <c r="S262" s="287"/>
      <c r="T262" s="287"/>
      <c r="U262" s="287"/>
      <c r="V262" s="287"/>
      <c r="W262" s="287"/>
      <c r="X262" s="287"/>
      <c r="Y262" s="287"/>
      <c r="Z262" s="287"/>
      <c r="AA262" s="287"/>
      <c r="AB262" s="287"/>
      <c r="AC262" s="287"/>
      <c r="AD262" s="287"/>
      <c r="AE262" s="287"/>
      <c r="AF262" s="287"/>
      <c r="AG262" s="287"/>
      <c r="AH262" s="287"/>
      <c r="AI262" s="287"/>
      <c r="AJ262" s="287"/>
      <c r="AK262" s="287"/>
      <c r="AL262" s="287"/>
      <c r="AM262" s="287"/>
      <c r="AN262" s="287"/>
      <c r="AO262" s="287"/>
      <c r="AP262" s="287"/>
      <c r="AQ262" s="287"/>
      <c r="AR262" s="287"/>
      <c r="AS262" s="287"/>
      <c r="AT262" s="287"/>
      <c r="AU262" s="287"/>
      <c r="AV262" s="287"/>
      <c r="AW262" s="287"/>
      <c r="AX262" s="287"/>
      <c r="AY262" s="287"/>
      <c r="AZ262" s="287"/>
      <c r="BA262" s="287"/>
      <c r="BB262" s="287"/>
      <c r="BC262" s="287"/>
      <c r="BD262" s="287"/>
      <c r="BE262" s="287"/>
      <c r="BF262" s="287"/>
      <c r="BG262" s="287"/>
      <c r="BH262" s="287"/>
      <c r="BI262" s="287"/>
      <c r="BJ262" s="287"/>
      <c r="BK262" s="287"/>
      <c r="BL262" s="287"/>
      <c r="BM262" s="287"/>
      <c r="BN262" s="287"/>
      <c r="BO262" s="287"/>
      <c r="BP262" s="287"/>
      <c r="BQ262" s="287"/>
      <c r="BR262" s="287"/>
      <c r="BS262" s="287"/>
      <c r="BT262" s="287"/>
    </row>
    <row r="263" spans="1:72" s="289" customFormat="1" ht="13.5">
      <c r="A263" s="287"/>
      <c r="B263" s="287"/>
      <c r="C263" s="287"/>
      <c r="D263" s="287"/>
      <c r="E263" s="287"/>
      <c r="F263" s="287"/>
      <c r="G263" s="287"/>
      <c r="H263" s="287"/>
      <c r="I263" s="287"/>
      <c r="J263" s="287"/>
      <c r="K263" s="287"/>
      <c r="L263" s="287"/>
      <c r="M263" s="287"/>
      <c r="N263" s="287"/>
      <c r="O263" s="287"/>
      <c r="P263" s="287"/>
      <c r="Q263" s="287"/>
      <c r="R263" s="287"/>
      <c r="S263" s="287"/>
      <c r="T263" s="287"/>
      <c r="U263" s="287"/>
      <c r="V263" s="287"/>
      <c r="W263" s="287"/>
      <c r="X263" s="287"/>
      <c r="Y263" s="287"/>
      <c r="Z263" s="287"/>
      <c r="AA263" s="287"/>
      <c r="AB263" s="287"/>
      <c r="AC263" s="287"/>
      <c r="AD263" s="287"/>
      <c r="AE263" s="287"/>
      <c r="AF263" s="287"/>
      <c r="AG263" s="287"/>
      <c r="AH263" s="287"/>
      <c r="AI263" s="287"/>
      <c r="AJ263" s="287"/>
      <c r="AK263" s="287"/>
      <c r="AL263" s="287"/>
      <c r="AM263" s="287"/>
      <c r="AN263" s="287"/>
      <c r="AO263" s="287"/>
      <c r="AP263" s="287"/>
      <c r="AQ263" s="287"/>
      <c r="AR263" s="287"/>
      <c r="AS263" s="287"/>
      <c r="AT263" s="287"/>
      <c r="AU263" s="287"/>
      <c r="AV263" s="287"/>
      <c r="AW263" s="287"/>
      <c r="AX263" s="287"/>
      <c r="AY263" s="287"/>
      <c r="AZ263" s="287"/>
      <c r="BA263" s="287"/>
      <c r="BB263" s="287"/>
      <c r="BC263" s="287"/>
      <c r="BD263" s="287"/>
      <c r="BE263" s="287"/>
      <c r="BF263" s="287"/>
      <c r="BG263" s="287"/>
      <c r="BH263" s="287"/>
      <c r="BI263" s="287"/>
      <c r="BJ263" s="287"/>
      <c r="BK263" s="287"/>
      <c r="BL263" s="287"/>
      <c r="BM263" s="287"/>
      <c r="BN263" s="287"/>
      <c r="BO263" s="287"/>
      <c r="BP263" s="287"/>
      <c r="BQ263" s="287"/>
      <c r="BR263" s="287"/>
      <c r="BS263" s="287"/>
      <c r="BT263" s="287"/>
    </row>
    <row r="264" spans="1:72" s="289" customFormat="1" ht="13.5">
      <c r="A264" s="287"/>
      <c r="B264" s="287"/>
      <c r="C264" s="287"/>
      <c r="D264" s="287"/>
      <c r="E264" s="287"/>
      <c r="F264" s="287"/>
      <c r="G264" s="287"/>
      <c r="H264" s="287"/>
      <c r="I264" s="287"/>
      <c r="J264" s="287"/>
      <c r="K264" s="287"/>
      <c r="L264" s="287"/>
      <c r="M264" s="287"/>
      <c r="N264" s="287"/>
      <c r="O264" s="287"/>
      <c r="P264" s="287"/>
      <c r="Q264" s="287"/>
      <c r="R264" s="287"/>
      <c r="S264" s="287"/>
      <c r="T264" s="287"/>
      <c r="U264" s="287"/>
      <c r="V264" s="287"/>
      <c r="W264" s="287"/>
      <c r="X264" s="287"/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7"/>
      <c r="AK264" s="287"/>
      <c r="AL264" s="287"/>
      <c r="AM264" s="287"/>
      <c r="AN264" s="287"/>
      <c r="AO264" s="287"/>
      <c r="AP264" s="287"/>
      <c r="AQ264" s="287"/>
      <c r="AR264" s="287"/>
      <c r="AS264" s="287"/>
      <c r="AT264" s="287"/>
      <c r="AU264" s="287"/>
      <c r="AV264" s="287"/>
      <c r="AW264" s="287"/>
      <c r="AX264" s="287"/>
      <c r="AY264" s="287"/>
      <c r="AZ264" s="287"/>
      <c r="BA264" s="287"/>
      <c r="BB264" s="287"/>
      <c r="BC264" s="287"/>
      <c r="BD264" s="287"/>
      <c r="BE264" s="287"/>
      <c r="BF264" s="287"/>
      <c r="BG264" s="287"/>
      <c r="BH264" s="287"/>
      <c r="BI264" s="287"/>
      <c r="BJ264" s="287"/>
      <c r="BK264" s="287"/>
      <c r="BL264" s="287"/>
      <c r="BM264" s="287"/>
      <c r="BN264" s="287"/>
      <c r="BO264" s="287"/>
      <c r="BP264" s="287"/>
      <c r="BQ264" s="287"/>
      <c r="BR264" s="287"/>
      <c r="BS264" s="287"/>
      <c r="BT264" s="287"/>
    </row>
    <row r="265" spans="1:72" s="289" customFormat="1" ht="13.5">
      <c r="A265" s="287"/>
      <c r="B265" s="287"/>
      <c r="C265" s="287"/>
      <c r="D265" s="287"/>
      <c r="E265" s="287"/>
      <c r="F265" s="287"/>
      <c r="G265" s="287"/>
      <c r="H265" s="287"/>
      <c r="I265" s="287"/>
      <c r="J265" s="287"/>
      <c r="K265" s="287"/>
      <c r="L265" s="287"/>
      <c r="M265" s="287"/>
      <c r="N265" s="287"/>
      <c r="O265" s="287"/>
      <c r="P265" s="287"/>
      <c r="Q265" s="287"/>
      <c r="R265" s="287"/>
      <c r="S265" s="287"/>
      <c r="T265" s="287"/>
      <c r="U265" s="287"/>
      <c r="V265" s="287"/>
      <c r="W265" s="287"/>
      <c r="X265" s="287"/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7"/>
      <c r="AK265" s="287"/>
      <c r="AL265" s="287"/>
      <c r="AM265" s="287"/>
      <c r="AN265" s="287"/>
      <c r="AO265" s="287"/>
      <c r="AP265" s="287"/>
      <c r="AQ265" s="287"/>
      <c r="AR265" s="287"/>
      <c r="AS265" s="287"/>
      <c r="AT265" s="287"/>
      <c r="AU265" s="287"/>
      <c r="AV265" s="287"/>
      <c r="AW265" s="287"/>
      <c r="AX265" s="287"/>
      <c r="AY265" s="287"/>
      <c r="AZ265" s="287"/>
      <c r="BA265" s="287"/>
      <c r="BB265" s="287"/>
      <c r="BC265" s="287"/>
      <c r="BD265" s="287"/>
      <c r="BE265" s="287"/>
      <c r="BF265" s="287"/>
      <c r="BG265" s="287"/>
      <c r="BH265" s="287"/>
      <c r="BI265" s="287"/>
      <c r="BJ265" s="287"/>
      <c r="BK265" s="287"/>
      <c r="BL265" s="287"/>
      <c r="BM265" s="287"/>
      <c r="BN265" s="287"/>
      <c r="BO265" s="287"/>
      <c r="BP265" s="287"/>
      <c r="BQ265" s="287"/>
      <c r="BR265" s="287"/>
      <c r="BS265" s="287"/>
      <c r="BT265" s="287"/>
    </row>
    <row r="266" spans="1:72" s="289" customFormat="1" ht="13.5">
      <c r="A266" s="287"/>
      <c r="B266" s="287"/>
      <c r="C266" s="287"/>
      <c r="D266" s="287"/>
      <c r="E266" s="287"/>
      <c r="F266" s="287"/>
      <c r="G266" s="287"/>
      <c r="H266" s="287"/>
      <c r="I266" s="287"/>
      <c r="J266" s="287"/>
      <c r="K266" s="287"/>
      <c r="L266" s="287"/>
      <c r="M266" s="287"/>
      <c r="N266" s="287"/>
      <c r="O266" s="287"/>
      <c r="P266" s="287"/>
      <c r="Q266" s="287"/>
      <c r="R266" s="287"/>
      <c r="S266" s="287"/>
      <c r="T266" s="287"/>
      <c r="U266" s="287"/>
      <c r="V266" s="287"/>
      <c r="W266" s="287"/>
      <c r="X266" s="287"/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7"/>
      <c r="AK266" s="287"/>
      <c r="AL266" s="287"/>
      <c r="AM266" s="287"/>
      <c r="AN266" s="287"/>
      <c r="AO266" s="287"/>
      <c r="AP266" s="287"/>
      <c r="AQ266" s="287"/>
      <c r="AR266" s="287"/>
      <c r="AS266" s="287"/>
      <c r="AT266" s="287"/>
      <c r="AU266" s="287"/>
      <c r="AV266" s="287"/>
      <c r="AW266" s="287"/>
      <c r="AX266" s="287"/>
      <c r="AY266" s="287"/>
      <c r="AZ266" s="287"/>
      <c r="BA266" s="287"/>
      <c r="BB266" s="287"/>
      <c r="BC266" s="287"/>
      <c r="BD266" s="287"/>
      <c r="BE266" s="287"/>
      <c r="BF266" s="287"/>
      <c r="BG266" s="287"/>
      <c r="BH266" s="287"/>
      <c r="BI266" s="287"/>
      <c r="BJ266" s="287"/>
      <c r="BK266" s="287"/>
      <c r="BL266" s="287"/>
      <c r="BM266" s="287"/>
      <c r="BN266" s="287"/>
      <c r="BO266" s="287"/>
      <c r="BP266" s="287"/>
      <c r="BQ266" s="287"/>
      <c r="BR266" s="287"/>
      <c r="BS266" s="287"/>
      <c r="BT266" s="287"/>
    </row>
    <row r="267" spans="1:72" s="289" customFormat="1" ht="13.5">
      <c r="A267" s="287"/>
      <c r="B267" s="287"/>
      <c r="C267" s="287"/>
      <c r="D267" s="287"/>
      <c r="E267" s="287"/>
      <c r="F267" s="287"/>
      <c r="G267" s="287"/>
      <c r="H267" s="287"/>
      <c r="I267" s="287"/>
      <c r="J267" s="287"/>
      <c r="K267" s="287"/>
      <c r="L267" s="287"/>
      <c r="M267" s="287"/>
      <c r="N267" s="287"/>
      <c r="O267" s="287"/>
      <c r="P267" s="287"/>
      <c r="Q267" s="287"/>
      <c r="R267" s="287"/>
      <c r="S267" s="287"/>
      <c r="T267" s="287"/>
      <c r="U267" s="287"/>
      <c r="V267" s="287"/>
      <c r="W267" s="287"/>
      <c r="X267" s="287"/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7"/>
      <c r="AK267" s="287"/>
      <c r="AL267" s="287"/>
      <c r="AM267" s="287"/>
      <c r="AN267" s="287"/>
      <c r="AO267" s="287"/>
      <c r="AP267" s="287"/>
      <c r="AQ267" s="287"/>
      <c r="AR267" s="287"/>
      <c r="AS267" s="287"/>
      <c r="AT267" s="287"/>
      <c r="AU267" s="287"/>
      <c r="AV267" s="287"/>
      <c r="AW267" s="287"/>
      <c r="AX267" s="287"/>
      <c r="AY267" s="287"/>
      <c r="AZ267" s="287"/>
      <c r="BA267" s="287"/>
      <c r="BB267" s="287"/>
      <c r="BC267" s="287"/>
      <c r="BD267" s="287"/>
      <c r="BE267" s="287"/>
      <c r="BF267" s="287"/>
      <c r="BG267" s="287"/>
      <c r="BH267" s="287"/>
      <c r="BI267" s="287"/>
      <c r="BJ267" s="287"/>
      <c r="BK267" s="287"/>
      <c r="BL267" s="287"/>
      <c r="BM267" s="287"/>
      <c r="BN267" s="287"/>
      <c r="BO267" s="287"/>
      <c r="BP267" s="287"/>
      <c r="BQ267" s="287"/>
      <c r="BR267" s="287"/>
      <c r="BS267" s="287"/>
      <c r="BT267" s="287"/>
    </row>
    <row r="268" spans="1:72" s="289" customFormat="1" ht="13.5">
      <c r="A268" s="287"/>
      <c r="B268" s="287"/>
      <c r="C268" s="287"/>
      <c r="D268" s="287"/>
      <c r="E268" s="287"/>
      <c r="F268" s="287"/>
      <c r="G268" s="287"/>
      <c r="H268" s="287"/>
      <c r="I268" s="287"/>
      <c r="J268" s="287"/>
      <c r="K268" s="287"/>
      <c r="L268" s="287"/>
      <c r="M268" s="287"/>
      <c r="N268" s="287"/>
      <c r="O268" s="287"/>
      <c r="P268" s="287"/>
      <c r="Q268" s="287"/>
      <c r="R268" s="287"/>
      <c r="S268" s="287"/>
      <c r="T268" s="287"/>
      <c r="U268" s="287"/>
      <c r="V268" s="287"/>
      <c r="W268" s="287"/>
      <c r="X268" s="287"/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7"/>
      <c r="AK268" s="287"/>
      <c r="AL268" s="287"/>
      <c r="AM268" s="287"/>
      <c r="AN268" s="287"/>
      <c r="AO268" s="287"/>
      <c r="AP268" s="287"/>
      <c r="AQ268" s="287"/>
      <c r="AR268" s="287"/>
      <c r="AS268" s="287"/>
      <c r="AT268" s="287"/>
      <c r="AU268" s="287"/>
      <c r="AV268" s="287"/>
      <c r="AW268" s="287"/>
      <c r="AX268" s="287"/>
      <c r="AY268" s="287"/>
      <c r="AZ268" s="287"/>
      <c r="BA268" s="287"/>
      <c r="BB268" s="287"/>
      <c r="BC268" s="287"/>
      <c r="BD268" s="287"/>
      <c r="BE268" s="287"/>
      <c r="BF268" s="287"/>
      <c r="BG268" s="287"/>
      <c r="BH268" s="287"/>
      <c r="BI268" s="287"/>
      <c r="BJ268" s="287"/>
      <c r="BK268" s="287"/>
      <c r="BL268" s="287"/>
      <c r="BM268" s="287"/>
      <c r="BN268" s="287"/>
      <c r="BO268" s="287"/>
      <c r="BP268" s="287"/>
      <c r="BQ268" s="287"/>
      <c r="BR268" s="287"/>
      <c r="BS268" s="287"/>
      <c r="BT268" s="287"/>
    </row>
    <row r="269" spans="1:72" s="289" customFormat="1" ht="13.5">
      <c r="A269" s="287"/>
      <c r="B269" s="287"/>
      <c r="C269" s="287"/>
      <c r="D269" s="287"/>
      <c r="E269" s="287"/>
      <c r="F269" s="287"/>
      <c r="G269" s="287"/>
      <c r="H269" s="287"/>
      <c r="I269" s="287"/>
      <c r="J269" s="287"/>
      <c r="K269" s="287"/>
      <c r="L269" s="287"/>
      <c r="M269" s="287"/>
      <c r="N269" s="287"/>
      <c r="O269" s="287"/>
      <c r="P269" s="287"/>
      <c r="Q269" s="287"/>
      <c r="R269" s="287"/>
      <c r="S269" s="287"/>
      <c r="T269" s="287"/>
      <c r="U269" s="287"/>
      <c r="V269" s="287"/>
      <c r="W269" s="287"/>
      <c r="X269" s="287"/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7"/>
      <c r="AK269" s="287"/>
      <c r="AL269" s="287"/>
      <c r="AM269" s="287"/>
      <c r="AN269" s="287"/>
      <c r="AO269" s="287"/>
      <c r="AP269" s="287"/>
      <c r="AQ269" s="287"/>
      <c r="AR269" s="287"/>
      <c r="AS269" s="287"/>
      <c r="AT269" s="287"/>
      <c r="AU269" s="287"/>
      <c r="AV269" s="287"/>
      <c r="AW269" s="287"/>
      <c r="AX269" s="287"/>
      <c r="AY269" s="287"/>
      <c r="AZ269" s="287"/>
      <c r="BA269" s="287"/>
      <c r="BB269" s="287"/>
      <c r="BC269" s="287"/>
      <c r="BD269" s="287"/>
      <c r="BE269" s="287"/>
      <c r="BF269" s="287"/>
      <c r="BG269" s="287"/>
      <c r="BH269" s="287"/>
      <c r="BI269" s="287"/>
      <c r="BJ269" s="287"/>
      <c r="BK269" s="287"/>
      <c r="BL269" s="287"/>
      <c r="BM269" s="287"/>
      <c r="BN269" s="287"/>
      <c r="BO269" s="287"/>
      <c r="BP269" s="287"/>
      <c r="BQ269" s="287"/>
      <c r="BR269" s="287"/>
      <c r="BS269" s="287"/>
      <c r="BT269" s="287"/>
    </row>
    <row r="270" spans="1:72" s="289" customFormat="1" ht="13.5">
      <c r="A270" s="287"/>
      <c r="B270" s="287"/>
      <c r="C270" s="287"/>
      <c r="D270" s="287"/>
      <c r="E270" s="287"/>
      <c r="F270" s="287"/>
      <c r="G270" s="287"/>
      <c r="H270" s="287"/>
      <c r="I270" s="287"/>
      <c r="J270" s="287"/>
      <c r="K270" s="287"/>
      <c r="L270" s="287"/>
      <c r="M270" s="287"/>
      <c r="N270" s="287"/>
      <c r="O270" s="287"/>
      <c r="P270" s="287"/>
      <c r="Q270" s="287"/>
      <c r="R270" s="287"/>
      <c r="S270" s="287"/>
      <c r="T270" s="287"/>
      <c r="U270" s="287"/>
      <c r="V270" s="287"/>
      <c r="W270" s="287"/>
      <c r="X270" s="287"/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7"/>
      <c r="AK270" s="287"/>
      <c r="AL270" s="287"/>
      <c r="AM270" s="287"/>
      <c r="AN270" s="287"/>
      <c r="AO270" s="287"/>
      <c r="AP270" s="287"/>
      <c r="AQ270" s="287"/>
      <c r="AR270" s="287"/>
      <c r="AS270" s="287"/>
      <c r="AT270" s="287"/>
      <c r="AU270" s="287"/>
      <c r="AV270" s="287"/>
      <c r="AW270" s="287"/>
      <c r="AX270" s="287"/>
      <c r="AY270" s="287"/>
      <c r="AZ270" s="287"/>
      <c r="BA270" s="287"/>
      <c r="BB270" s="287"/>
      <c r="BC270" s="287"/>
      <c r="BD270" s="287"/>
      <c r="BE270" s="287"/>
      <c r="BF270" s="287"/>
      <c r="BG270" s="287"/>
      <c r="BH270" s="287"/>
      <c r="BI270" s="287"/>
      <c r="BJ270" s="287"/>
      <c r="BK270" s="287"/>
      <c r="BL270" s="287"/>
      <c r="BM270" s="287"/>
      <c r="BN270" s="287"/>
      <c r="BO270" s="287"/>
      <c r="BP270" s="287"/>
      <c r="BQ270" s="287"/>
      <c r="BR270" s="287"/>
      <c r="BS270" s="287"/>
      <c r="BT270" s="287"/>
    </row>
    <row r="271" spans="1:72" s="289" customFormat="1" ht="13.5">
      <c r="A271" s="287"/>
      <c r="B271" s="287"/>
      <c r="C271" s="287"/>
      <c r="D271" s="287"/>
      <c r="E271" s="287"/>
      <c r="F271" s="287"/>
      <c r="G271" s="287"/>
      <c r="H271" s="287"/>
      <c r="I271" s="287"/>
      <c r="J271" s="287"/>
      <c r="K271" s="287"/>
      <c r="L271" s="287"/>
      <c r="M271" s="287"/>
      <c r="N271" s="287"/>
      <c r="O271" s="287"/>
      <c r="P271" s="287"/>
      <c r="Q271" s="287"/>
      <c r="R271" s="287"/>
      <c r="S271" s="287"/>
      <c r="T271" s="287"/>
      <c r="U271" s="287"/>
      <c r="V271" s="287"/>
      <c r="W271" s="287"/>
      <c r="X271" s="287"/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7"/>
      <c r="AK271" s="287"/>
      <c r="AL271" s="287"/>
      <c r="AM271" s="287"/>
      <c r="AN271" s="287"/>
      <c r="AO271" s="287"/>
      <c r="AP271" s="287"/>
      <c r="AQ271" s="287"/>
      <c r="AR271" s="287"/>
      <c r="AS271" s="287"/>
      <c r="AT271" s="287"/>
      <c r="AU271" s="287"/>
      <c r="AV271" s="287"/>
      <c r="AW271" s="287"/>
      <c r="AX271" s="287"/>
      <c r="AY271" s="287"/>
      <c r="AZ271" s="287"/>
      <c r="BA271" s="287"/>
      <c r="BB271" s="287"/>
      <c r="BC271" s="287"/>
      <c r="BD271" s="287"/>
      <c r="BE271" s="287"/>
      <c r="BF271" s="287"/>
      <c r="BG271" s="287"/>
      <c r="BH271" s="287"/>
      <c r="BI271" s="287"/>
      <c r="BJ271" s="287"/>
      <c r="BK271" s="287"/>
      <c r="BL271" s="287"/>
      <c r="BM271" s="287"/>
      <c r="BN271" s="287"/>
      <c r="BO271" s="287"/>
      <c r="BP271" s="287"/>
      <c r="BQ271" s="287"/>
      <c r="BR271" s="287"/>
      <c r="BS271" s="287"/>
      <c r="BT271" s="287"/>
    </row>
    <row r="272" spans="1:72" s="289" customFormat="1" ht="13.5">
      <c r="A272" s="287"/>
      <c r="B272" s="287"/>
      <c r="C272" s="287"/>
      <c r="D272" s="287"/>
      <c r="E272" s="287"/>
      <c r="F272" s="287"/>
      <c r="G272" s="287"/>
      <c r="H272" s="287"/>
      <c r="I272" s="287"/>
      <c r="J272" s="287"/>
      <c r="K272" s="287"/>
      <c r="L272" s="287"/>
      <c r="M272" s="287"/>
      <c r="N272" s="287"/>
      <c r="O272" s="287"/>
      <c r="P272" s="287"/>
      <c r="Q272" s="287"/>
      <c r="R272" s="287"/>
      <c r="S272" s="287"/>
      <c r="T272" s="287"/>
      <c r="U272" s="287"/>
      <c r="V272" s="287"/>
      <c r="W272" s="287"/>
      <c r="X272" s="287"/>
      <c r="Y272" s="287"/>
      <c r="Z272" s="287"/>
      <c r="AA272" s="287"/>
      <c r="AB272" s="287"/>
      <c r="AC272" s="287"/>
      <c r="AD272" s="287"/>
      <c r="AE272" s="287"/>
      <c r="AF272" s="287"/>
      <c r="AG272" s="287"/>
      <c r="AH272" s="287"/>
      <c r="AI272" s="287"/>
      <c r="AJ272" s="287"/>
      <c r="AK272" s="287"/>
      <c r="AL272" s="287"/>
      <c r="AM272" s="287"/>
      <c r="AN272" s="287"/>
      <c r="AO272" s="287"/>
      <c r="AP272" s="287"/>
      <c r="AQ272" s="287"/>
      <c r="AR272" s="287"/>
      <c r="AS272" s="287"/>
      <c r="AT272" s="287"/>
      <c r="AU272" s="287"/>
      <c r="AV272" s="287"/>
      <c r="AW272" s="287"/>
      <c r="AX272" s="287"/>
      <c r="AY272" s="287"/>
      <c r="AZ272" s="287"/>
      <c r="BA272" s="287"/>
      <c r="BB272" s="287"/>
      <c r="BC272" s="287"/>
      <c r="BD272" s="287"/>
      <c r="BE272" s="287"/>
      <c r="BF272" s="287"/>
      <c r="BG272" s="287"/>
      <c r="BH272" s="287"/>
      <c r="BI272" s="287"/>
      <c r="BJ272" s="287"/>
      <c r="BK272" s="287"/>
      <c r="BL272" s="287"/>
      <c r="BM272" s="287"/>
      <c r="BN272" s="287"/>
      <c r="BO272" s="287"/>
      <c r="BP272" s="287"/>
      <c r="BQ272" s="287"/>
      <c r="BR272" s="287"/>
      <c r="BS272" s="287"/>
      <c r="BT272" s="287"/>
    </row>
    <row r="273" spans="1:72" s="289" customFormat="1" ht="13.5">
      <c r="A273" s="287"/>
      <c r="B273" s="287"/>
      <c r="C273" s="287"/>
      <c r="D273" s="287"/>
      <c r="E273" s="287"/>
      <c r="F273" s="287"/>
      <c r="G273" s="287"/>
      <c r="H273" s="287"/>
      <c r="I273" s="287"/>
      <c r="J273" s="287"/>
      <c r="K273" s="287"/>
      <c r="L273" s="287"/>
      <c r="M273" s="287"/>
      <c r="N273" s="287"/>
      <c r="O273" s="287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7"/>
      <c r="AU273" s="287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7"/>
      <c r="BI273" s="287"/>
      <c r="BJ273" s="287"/>
      <c r="BK273" s="287"/>
      <c r="BL273" s="287"/>
      <c r="BM273" s="287"/>
      <c r="BN273" s="287"/>
      <c r="BO273" s="287"/>
      <c r="BP273" s="287"/>
      <c r="BQ273" s="287"/>
      <c r="BR273" s="287"/>
      <c r="BS273" s="287"/>
      <c r="BT273" s="287"/>
    </row>
    <row r="274" spans="1:72" s="289" customFormat="1" ht="13.5">
      <c r="A274" s="287"/>
      <c r="B274" s="287"/>
      <c r="C274" s="287"/>
      <c r="D274" s="287"/>
      <c r="E274" s="287"/>
      <c r="F274" s="287"/>
      <c r="G274" s="287"/>
      <c r="H274" s="287"/>
      <c r="I274" s="287"/>
      <c r="J274" s="287"/>
      <c r="K274" s="287"/>
      <c r="L274" s="287"/>
      <c r="M274" s="287"/>
      <c r="N274" s="287"/>
      <c r="O274" s="287"/>
      <c r="P274" s="287"/>
      <c r="Q274" s="287"/>
      <c r="R274" s="287"/>
      <c r="S274" s="287"/>
      <c r="T274" s="287"/>
      <c r="U274" s="287"/>
      <c r="V274" s="287"/>
      <c r="W274" s="287"/>
      <c r="X274" s="287"/>
      <c r="Y274" s="287"/>
      <c r="Z274" s="287"/>
      <c r="AA274" s="287"/>
      <c r="AB274" s="287"/>
      <c r="AC274" s="287"/>
      <c r="AD274" s="287"/>
      <c r="AE274" s="287"/>
      <c r="AF274" s="287"/>
      <c r="AG274" s="287"/>
      <c r="AH274" s="287"/>
      <c r="AI274" s="287"/>
      <c r="AJ274" s="287"/>
      <c r="AK274" s="287"/>
      <c r="AL274" s="287"/>
      <c r="AM274" s="287"/>
      <c r="AN274" s="287"/>
      <c r="AO274" s="287"/>
      <c r="AP274" s="287"/>
      <c r="AQ274" s="287"/>
      <c r="AR274" s="287"/>
      <c r="AS274" s="287"/>
      <c r="AT274" s="287"/>
      <c r="AU274" s="287"/>
      <c r="AV274" s="287"/>
      <c r="AW274" s="287"/>
      <c r="AX274" s="287"/>
      <c r="AY274" s="287"/>
      <c r="AZ274" s="287"/>
      <c r="BA274" s="287"/>
      <c r="BB274" s="287"/>
      <c r="BC274" s="287"/>
      <c r="BD274" s="287"/>
      <c r="BE274" s="287"/>
      <c r="BF274" s="287"/>
      <c r="BG274" s="287"/>
      <c r="BH274" s="287"/>
      <c r="BI274" s="287"/>
      <c r="BJ274" s="287"/>
      <c r="BK274" s="287"/>
      <c r="BL274" s="287"/>
      <c r="BM274" s="287"/>
      <c r="BN274" s="287"/>
      <c r="BO274" s="287"/>
      <c r="BP274" s="287"/>
      <c r="BQ274" s="287"/>
      <c r="BR274" s="287"/>
      <c r="BS274" s="287"/>
      <c r="BT274" s="287"/>
    </row>
    <row r="275" spans="1:72" s="289" customFormat="1" ht="13.5">
      <c r="A275" s="287"/>
      <c r="B275" s="287"/>
      <c r="C275" s="287"/>
      <c r="D275" s="287"/>
      <c r="E275" s="287"/>
      <c r="F275" s="287"/>
      <c r="G275" s="287"/>
      <c r="H275" s="287"/>
      <c r="I275" s="287"/>
      <c r="J275" s="287"/>
      <c r="K275" s="287"/>
      <c r="L275" s="287"/>
      <c r="M275" s="287"/>
      <c r="N275" s="287"/>
      <c r="O275" s="287"/>
      <c r="P275" s="287"/>
      <c r="Q275" s="287"/>
      <c r="R275" s="287"/>
      <c r="S275" s="287"/>
      <c r="T275" s="287"/>
      <c r="U275" s="287"/>
      <c r="V275" s="287"/>
      <c r="W275" s="287"/>
      <c r="X275" s="287"/>
      <c r="Y275" s="287"/>
      <c r="Z275" s="287"/>
      <c r="AA275" s="287"/>
      <c r="AB275" s="287"/>
      <c r="AC275" s="287"/>
      <c r="AD275" s="287"/>
      <c r="AE275" s="287"/>
      <c r="AF275" s="287"/>
      <c r="AG275" s="287"/>
      <c r="AH275" s="287"/>
      <c r="AI275" s="287"/>
      <c r="AJ275" s="287"/>
      <c r="AK275" s="287"/>
      <c r="AL275" s="287"/>
      <c r="AM275" s="287"/>
      <c r="AN275" s="287"/>
      <c r="AO275" s="287"/>
      <c r="AP275" s="287"/>
      <c r="AQ275" s="287"/>
      <c r="AR275" s="287"/>
      <c r="AS275" s="287"/>
      <c r="AT275" s="287"/>
      <c r="AU275" s="287"/>
      <c r="AV275" s="287"/>
      <c r="AW275" s="287"/>
      <c r="AX275" s="287"/>
      <c r="AY275" s="287"/>
      <c r="AZ275" s="287"/>
      <c r="BA275" s="287"/>
      <c r="BB275" s="287"/>
      <c r="BC275" s="287"/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</row>
    <row r="276" spans="1:72" s="289" customFormat="1" ht="13.5">
      <c r="A276" s="287"/>
      <c r="B276" s="287"/>
      <c r="C276" s="287"/>
      <c r="D276" s="287"/>
      <c r="E276" s="287"/>
      <c r="F276" s="287"/>
      <c r="G276" s="287"/>
      <c r="H276" s="287"/>
      <c r="I276" s="287"/>
      <c r="J276" s="287"/>
      <c r="K276" s="287"/>
      <c r="L276" s="287"/>
      <c r="M276" s="287"/>
      <c r="N276" s="287"/>
      <c r="O276" s="287"/>
      <c r="P276" s="287"/>
      <c r="Q276" s="287"/>
      <c r="R276" s="287"/>
      <c r="S276" s="287"/>
      <c r="T276" s="287"/>
      <c r="U276" s="287"/>
      <c r="V276" s="287"/>
      <c r="W276" s="287"/>
      <c r="X276" s="287"/>
      <c r="Y276" s="287"/>
      <c r="Z276" s="287"/>
      <c r="AA276" s="287"/>
      <c r="AB276" s="287"/>
      <c r="AC276" s="287"/>
      <c r="AD276" s="287"/>
      <c r="AE276" s="287"/>
      <c r="AF276" s="287"/>
      <c r="AG276" s="287"/>
      <c r="AH276" s="287"/>
      <c r="AI276" s="287"/>
      <c r="AJ276" s="287"/>
      <c r="AK276" s="287"/>
      <c r="AL276" s="287"/>
      <c r="AM276" s="287"/>
      <c r="AN276" s="287"/>
      <c r="AO276" s="287"/>
      <c r="AP276" s="287"/>
      <c r="AQ276" s="287"/>
      <c r="AR276" s="287"/>
      <c r="AS276" s="287"/>
      <c r="AT276" s="287"/>
      <c r="AU276" s="287"/>
      <c r="AV276" s="287"/>
      <c r="AW276" s="287"/>
      <c r="AX276" s="287"/>
      <c r="AY276" s="287"/>
      <c r="AZ276" s="287"/>
      <c r="BA276" s="287"/>
      <c r="BB276" s="287"/>
      <c r="BC276" s="287"/>
      <c r="BD276" s="287"/>
      <c r="BE276" s="287"/>
      <c r="BF276" s="287"/>
      <c r="BG276" s="287"/>
      <c r="BH276" s="287"/>
      <c r="BI276" s="287"/>
      <c r="BJ276" s="287"/>
      <c r="BK276" s="287"/>
      <c r="BL276" s="287"/>
      <c r="BM276" s="287"/>
      <c r="BN276" s="287"/>
      <c r="BO276" s="287"/>
      <c r="BP276" s="287"/>
      <c r="BQ276" s="287"/>
      <c r="BR276" s="287"/>
      <c r="BS276" s="287"/>
      <c r="BT276" s="287"/>
    </row>
    <row r="277" spans="1:72" s="289" customFormat="1" ht="13.5">
      <c r="A277" s="287"/>
      <c r="B277" s="287"/>
      <c r="C277" s="287"/>
      <c r="D277" s="287"/>
      <c r="E277" s="287"/>
      <c r="F277" s="287"/>
      <c r="G277" s="287"/>
      <c r="H277" s="287"/>
      <c r="I277" s="287"/>
      <c r="J277" s="287"/>
      <c r="K277" s="287"/>
      <c r="L277" s="287"/>
      <c r="M277" s="287"/>
      <c r="N277" s="287"/>
      <c r="O277" s="287"/>
      <c r="P277" s="287"/>
      <c r="Q277" s="287"/>
      <c r="R277" s="287"/>
      <c r="S277" s="287"/>
      <c r="T277" s="287"/>
      <c r="U277" s="287"/>
      <c r="V277" s="287"/>
      <c r="W277" s="287"/>
      <c r="X277" s="287"/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7"/>
      <c r="AK277" s="287"/>
      <c r="AL277" s="287"/>
      <c r="AM277" s="287"/>
      <c r="AN277" s="287"/>
      <c r="AO277" s="287"/>
      <c r="AP277" s="287"/>
      <c r="AQ277" s="287"/>
      <c r="AR277" s="287"/>
      <c r="AS277" s="287"/>
      <c r="AT277" s="287"/>
      <c r="AU277" s="287"/>
      <c r="AV277" s="287"/>
      <c r="AW277" s="287"/>
      <c r="AX277" s="287"/>
      <c r="AY277" s="287"/>
      <c r="AZ277" s="287"/>
      <c r="BA277" s="287"/>
      <c r="BB277" s="287"/>
      <c r="BC277" s="287"/>
      <c r="BD277" s="287"/>
      <c r="BE277" s="287"/>
      <c r="BF277" s="287"/>
      <c r="BG277" s="287"/>
      <c r="BH277" s="287"/>
      <c r="BI277" s="287"/>
      <c r="BJ277" s="287"/>
      <c r="BK277" s="287"/>
      <c r="BL277" s="287"/>
      <c r="BM277" s="287"/>
      <c r="BN277" s="287"/>
      <c r="BO277" s="287"/>
      <c r="BP277" s="287"/>
      <c r="BQ277" s="287"/>
      <c r="BR277" s="287"/>
      <c r="BS277" s="287"/>
      <c r="BT277" s="287"/>
    </row>
    <row r="278" spans="1:72" s="289" customFormat="1" ht="13.5">
      <c r="A278" s="287"/>
      <c r="B278" s="287"/>
      <c r="C278" s="287"/>
      <c r="D278" s="287"/>
      <c r="E278" s="287"/>
      <c r="F278" s="287"/>
      <c r="G278" s="287"/>
      <c r="H278" s="287"/>
      <c r="I278" s="287"/>
      <c r="J278" s="287"/>
      <c r="K278" s="287"/>
      <c r="L278" s="287"/>
      <c r="M278" s="287"/>
      <c r="N278" s="287"/>
      <c r="O278" s="287"/>
      <c r="P278" s="287"/>
      <c r="Q278" s="287"/>
      <c r="R278" s="287"/>
      <c r="S278" s="287"/>
      <c r="T278" s="287"/>
      <c r="U278" s="287"/>
      <c r="V278" s="287"/>
      <c r="W278" s="287"/>
      <c r="X278" s="287"/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7"/>
      <c r="AK278" s="287"/>
      <c r="AL278" s="287"/>
      <c r="AM278" s="287"/>
      <c r="AN278" s="287"/>
      <c r="AO278" s="287"/>
      <c r="AP278" s="287"/>
      <c r="AQ278" s="287"/>
      <c r="AR278" s="287"/>
      <c r="AS278" s="287"/>
      <c r="AT278" s="287"/>
      <c r="AU278" s="287"/>
      <c r="AV278" s="287"/>
      <c r="AW278" s="287"/>
      <c r="AX278" s="287"/>
      <c r="AY278" s="287"/>
      <c r="AZ278" s="287"/>
      <c r="BA278" s="287"/>
      <c r="BB278" s="287"/>
      <c r="BC278" s="287"/>
      <c r="BD278" s="287"/>
      <c r="BE278" s="287"/>
      <c r="BF278" s="287"/>
      <c r="BG278" s="287"/>
      <c r="BH278" s="287"/>
      <c r="BI278" s="287"/>
      <c r="BJ278" s="287"/>
      <c r="BK278" s="287"/>
      <c r="BL278" s="287"/>
      <c r="BM278" s="287"/>
      <c r="BN278" s="287"/>
      <c r="BO278" s="287"/>
      <c r="BP278" s="287"/>
      <c r="BQ278" s="287"/>
      <c r="BR278" s="287"/>
      <c r="BS278" s="287"/>
      <c r="BT278" s="287"/>
    </row>
    <row r="279" spans="1:72" s="289" customFormat="1" ht="13.5">
      <c r="A279" s="287"/>
      <c r="B279" s="287"/>
      <c r="C279" s="287"/>
      <c r="D279" s="287"/>
      <c r="E279" s="287"/>
      <c r="F279" s="287"/>
      <c r="G279" s="287"/>
      <c r="H279" s="287"/>
      <c r="I279" s="287"/>
      <c r="J279" s="287"/>
      <c r="K279" s="287"/>
      <c r="L279" s="287"/>
      <c r="M279" s="287"/>
      <c r="N279" s="287"/>
      <c r="O279" s="287"/>
      <c r="P279" s="287"/>
      <c r="Q279" s="287"/>
      <c r="R279" s="287"/>
      <c r="S279" s="287"/>
      <c r="T279" s="287"/>
      <c r="U279" s="287"/>
      <c r="V279" s="287"/>
      <c r="W279" s="287"/>
      <c r="X279" s="287"/>
      <c r="Y279" s="287"/>
      <c r="Z279" s="287"/>
      <c r="AA279" s="287"/>
      <c r="AB279" s="287"/>
      <c r="AC279" s="287"/>
      <c r="AD279" s="287"/>
      <c r="AE279" s="287"/>
      <c r="AF279" s="287"/>
      <c r="AG279" s="287"/>
      <c r="AH279" s="287"/>
      <c r="AI279" s="287"/>
      <c r="AJ279" s="287"/>
      <c r="AK279" s="287"/>
      <c r="AL279" s="287"/>
      <c r="AM279" s="287"/>
      <c r="AN279" s="287"/>
      <c r="AO279" s="287"/>
      <c r="AP279" s="287"/>
      <c r="AQ279" s="287"/>
      <c r="AR279" s="287"/>
      <c r="AS279" s="287"/>
      <c r="AT279" s="287"/>
      <c r="AU279" s="287"/>
      <c r="AV279" s="287"/>
      <c r="AW279" s="287"/>
      <c r="AX279" s="287"/>
      <c r="AY279" s="287"/>
      <c r="AZ279" s="287"/>
      <c r="BA279" s="287"/>
      <c r="BB279" s="287"/>
      <c r="BC279" s="287"/>
      <c r="BD279" s="287"/>
      <c r="BE279" s="287"/>
      <c r="BF279" s="287"/>
      <c r="BG279" s="287"/>
      <c r="BH279" s="287"/>
      <c r="BI279" s="287"/>
      <c r="BJ279" s="287"/>
      <c r="BK279" s="287"/>
      <c r="BL279" s="287"/>
      <c r="BM279" s="287"/>
      <c r="BN279" s="287"/>
      <c r="BO279" s="287"/>
      <c r="BP279" s="287"/>
      <c r="BQ279" s="287"/>
      <c r="BR279" s="287"/>
      <c r="BS279" s="287"/>
      <c r="BT279" s="287"/>
    </row>
    <row r="280" spans="1:72" s="289" customFormat="1" ht="13.5">
      <c r="A280" s="287"/>
      <c r="B280" s="287"/>
      <c r="C280" s="287"/>
      <c r="D280" s="287"/>
      <c r="E280" s="287"/>
      <c r="F280" s="287"/>
      <c r="G280" s="287"/>
      <c r="H280" s="287"/>
      <c r="I280" s="287"/>
      <c r="J280" s="287"/>
      <c r="K280" s="287"/>
      <c r="L280" s="287"/>
      <c r="M280" s="287"/>
      <c r="N280" s="287"/>
      <c r="O280" s="287"/>
      <c r="P280" s="287"/>
      <c r="Q280" s="287"/>
      <c r="R280" s="287"/>
      <c r="S280" s="287"/>
      <c r="T280" s="287"/>
      <c r="U280" s="287"/>
      <c r="V280" s="287"/>
      <c r="W280" s="287"/>
      <c r="X280" s="287"/>
      <c r="Y280" s="287"/>
      <c r="Z280" s="287"/>
      <c r="AA280" s="287"/>
      <c r="AB280" s="287"/>
      <c r="AC280" s="287"/>
      <c r="AD280" s="287"/>
      <c r="AE280" s="287"/>
      <c r="AF280" s="287"/>
      <c r="AG280" s="287"/>
      <c r="AH280" s="287"/>
      <c r="AI280" s="287"/>
      <c r="AJ280" s="287"/>
      <c r="AK280" s="287"/>
      <c r="AL280" s="287"/>
      <c r="AM280" s="287"/>
      <c r="AN280" s="287"/>
      <c r="AO280" s="287"/>
      <c r="AP280" s="287"/>
      <c r="AQ280" s="287"/>
      <c r="AR280" s="287"/>
      <c r="AS280" s="287"/>
      <c r="AT280" s="287"/>
      <c r="AU280" s="287"/>
      <c r="AV280" s="287"/>
      <c r="AW280" s="287"/>
      <c r="AX280" s="287"/>
      <c r="AY280" s="287"/>
      <c r="AZ280" s="287"/>
      <c r="BA280" s="287"/>
      <c r="BB280" s="287"/>
      <c r="BC280" s="287"/>
      <c r="BD280" s="287"/>
      <c r="BE280" s="287"/>
      <c r="BF280" s="287"/>
      <c r="BG280" s="287"/>
      <c r="BH280" s="287"/>
      <c r="BI280" s="287"/>
      <c r="BJ280" s="287"/>
      <c r="BK280" s="287"/>
      <c r="BL280" s="287"/>
      <c r="BM280" s="287"/>
      <c r="BN280" s="287"/>
      <c r="BO280" s="287"/>
      <c r="BP280" s="287"/>
      <c r="BQ280" s="287"/>
      <c r="BR280" s="287"/>
      <c r="BS280" s="287"/>
      <c r="BT280" s="287"/>
    </row>
    <row r="281" spans="1:72" s="289" customFormat="1" ht="13.5">
      <c r="A281" s="287"/>
      <c r="B281" s="287"/>
      <c r="C281" s="287"/>
      <c r="D281" s="287"/>
      <c r="E281" s="287"/>
      <c r="F281" s="287"/>
      <c r="G281" s="287"/>
      <c r="H281" s="287"/>
      <c r="I281" s="287"/>
      <c r="J281" s="287"/>
      <c r="K281" s="287"/>
      <c r="L281" s="287"/>
      <c r="M281" s="287"/>
      <c r="N281" s="287"/>
      <c r="O281" s="287"/>
      <c r="P281" s="287"/>
      <c r="Q281" s="287"/>
      <c r="R281" s="287"/>
      <c r="S281" s="287"/>
      <c r="T281" s="287"/>
      <c r="U281" s="287"/>
      <c r="V281" s="287"/>
      <c r="W281" s="287"/>
      <c r="X281" s="287"/>
      <c r="Y281" s="287"/>
      <c r="Z281" s="287"/>
      <c r="AA281" s="287"/>
      <c r="AB281" s="287"/>
      <c r="AC281" s="287"/>
      <c r="AD281" s="287"/>
      <c r="AE281" s="287"/>
      <c r="AF281" s="287"/>
      <c r="AG281" s="287"/>
      <c r="AH281" s="287"/>
      <c r="AI281" s="287"/>
      <c r="AJ281" s="287"/>
      <c r="AK281" s="287"/>
      <c r="AL281" s="287"/>
      <c r="AM281" s="287"/>
      <c r="AN281" s="287"/>
      <c r="AO281" s="287"/>
      <c r="AP281" s="287"/>
      <c r="AQ281" s="287"/>
      <c r="AR281" s="287"/>
      <c r="AS281" s="287"/>
      <c r="AT281" s="287"/>
      <c r="AU281" s="287"/>
      <c r="AV281" s="287"/>
      <c r="AW281" s="287"/>
      <c r="AX281" s="287"/>
      <c r="AY281" s="287"/>
      <c r="AZ281" s="287"/>
      <c r="BA281" s="287"/>
      <c r="BB281" s="287"/>
      <c r="BC281" s="287"/>
      <c r="BD281" s="287"/>
      <c r="BE281" s="287"/>
      <c r="BF281" s="287"/>
      <c r="BG281" s="287"/>
      <c r="BH281" s="287"/>
      <c r="BI281" s="287"/>
      <c r="BJ281" s="287"/>
      <c r="BK281" s="287"/>
      <c r="BL281" s="287"/>
      <c r="BM281" s="287"/>
      <c r="BN281" s="287"/>
      <c r="BO281" s="287"/>
      <c r="BP281" s="287"/>
      <c r="BQ281" s="287"/>
      <c r="BR281" s="287"/>
      <c r="BS281" s="287"/>
      <c r="BT281" s="287"/>
    </row>
    <row r="282" spans="1:72" s="289" customFormat="1" ht="13.5">
      <c r="A282" s="287"/>
      <c r="B282" s="287"/>
      <c r="C282" s="287"/>
      <c r="D282" s="287"/>
      <c r="E282" s="287"/>
      <c r="F282" s="287"/>
      <c r="G282" s="287"/>
      <c r="H282" s="287"/>
      <c r="I282" s="287"/>
      <c r="J282" s="287"/>
      <c r="K282" s="287"/>
      <c r="L282" s="287"/>
      <c r="M282" s="287"/>
      <c r="N282" s="287"/>
      <c r="O282" s="287"/>
      <c r="P282" s="287"/>
      <c r="Q282" s="287"/>
      <c r="R282" s="287"/>
      <c r="S282" s="287"/>
      <c r="T282" s="287"/>
      <c r="U282" s="287"/>
      <c r="V282" s="287"/>
      <c r="W282" s="287"/>
      <c r="X282" s="287"/>
      <c r="Y282" s="287"/>
      <c r="Z282" s="287"/>
      <c r="AA282" s="287"/>
      <c r="AB282" s="287"/>
      <c r="AC282" s="287"/>
      <c r="AD282" s="287"/>
      <c r="AE282" s="287"/>
      <c r="AF282" s="287"/>
      <c r="AG282" s="287"/>
      <c r="AH282" s="287"/>
      <c r="AI282" s="287"/>
      <c r="AJ282" s="287"/>
      <c r="AK282" s="287"/>
      <c r="AL282" s="287"/>
      <c r="AM282" s="287"/>
      <c r="AN282" s="287"/>
      <c r="AO282" s="287"/>
      <c r="AP282" s="287"/>
      <c r="AQ282" s="287"/>
      <c r="AR282" s="287"/>
      <c r="AS282" s="287"/>
      <c r="AT282" s="287"/>
      <c r="AU282" s="287"/>
      <c r="AV282" s="287"/>
      <c r="AW282" s="287"/>
      <c r="AX282" s="287"/>
      <c r="AY282" s="287"/>
      <c r="AZ282" s="287"/>
      <c r="BA282" s="287"/>
      <c r="BB282" s="287"/>
      <c r="BC282" s="287"/>
      <c r="BD282" s="287"/>
      <c r="BE282" s="287"/>
      <c r="BF282" s="287"/>
      <c r="BG282" s="287"/>
      <c r="BH282" s="287"/>
      <c r="BI282" s="287"/>
      <c r="BJ282" s="287"/>
      <c r="BK282" s="287"/>
      <c r="BL282" s="287"/>
      <c r="BM282" s="287"/>
      <c r="BN282" s="287"/>
      <c r="BO282" s="287"/>
      <c r="BP282" s="287"/>
      <c r="BQ282" s="287"/>
      <c r="BR282" s="287"/>
      <c r="BS282" s="287"/>
      <c r="BT282" s="287"/>
    </row>
    <row r="283" spans="1:72" s="289" customFormat="1" ht="13.5">
      <c r="A283" s="287"/>
      <c r="B283" s="287"/>
      <c r="C283" s="287"/>
      <c r="D283" s="287"/>
      <c r="E283" s="287"/>
      <c r="F283" s="287"/>
      <c r="G283" s="287"/>
      <c r="H283" s="287"/>
      <c r="I283" s="287"/>
      <c r="J283" s="287"/>
      <c r="K283" s="287"/>
      <c r="L283" s="287"/>
      <c r="M283" s="287"/>
      <c r="N283" s="287"/>
      <c r="O283" s="287"/>
      <c r="P283" s="287"/>
      <c r="Q283" s="287"/>
      <c r="R283" s="287"/>
      <c r="S283" s="287"/>
      <c r="T283" s="287"/>
      <c r="U283" s="287"/>
      <c r="V283" s="287"/>
      <c r="W283" s="287"/>
      <c r="X283" s="287"/>
      <c r="Y283" s="287"/>
      <c r="Z283" s="287"/>
      <c r="AA283" s="287"/>
      <c r="AB283" s="287"/>
      <c r="AC283" s="287"/>
      <c r="AD283" s="287"/>
      <c r="AE283" s="287"/>
      <c r="AF283" s="287"/>
      <c r="AG283" s="287"/>
      <c r="AH283" s="287"/>
      <c r="AI283" s="287"/>
      <c r="AJ283" s="287"/>
      <c r="AK283" s="287"/>
      <c r="AL283" s="287"/>
      <c r="AM283" s="287"/>
      <c r="AN283" s="287"/>
      <c r="AO283" s="287"/>
      <c r="AP283" s="287"/>
      <c r="AQ283" s="287"/>
      <c r="AR283" s="287"/>
      <c r="AS283" s="287"/>
      <c r="AT283" s="287"/>
      <c r="AU283" s="287"/>
      <c r="AV283" s="287"/>
      <c r="AW283" s="287"/>
      <c r="AX283" s="287"/>
      <c r="AY283" s="287"/>
      <c r="AZ283" s="287"/>
      <c r="BA283" s="287"/>
      <c r="BB283" s="287"/>
      <c r="BC283" s="287"/>
      <c r="BD283" s="287"/>
      <c r="BE283" s="287"/>
      <c r="BF283" s="287"/>
      <c r="BG283" s="287"/>
      <c r="BH283" s="287"/>
      <c r="BI283" s="287"/>
      <c r="BJ283" s="287"/>
      <c r="BK283" s="287"/>
      <c r="BL283" s="287"/>
      <c r="BM283" s="287"/>
      <c r="BN283" s="287"/>
      <c r="BO283" s="287"/>
      <c r="BP283" s="287"/>
      <c r="BQ283" s="287"/>
      <c r="BR283" s="287"/>
      <c r="BS283" s="287"/>
      <c r="BT283" s="287"/>
    </row>
    <row r="284" spans="1:72" s="289" customFormat="1" ht="13.5">
      <c r="A284" s="287"/>
      <c r="B284" s="287"/>
      <c r="C284" s="287"/>
      <c r="D284" s="287"/>
      <c r="E284" s="287"/>
      <c r="F284" s="287"/>
      <c r="G284" s="287"/>
      <c r="H284" s="287"/>
      <c r="I284" s="287"/>
      <c r="J284" s="287"/>
      <c r="K284" s="287"/>
      <c r="L284" s="287"/>
      <c r="M284" s="287"/>
      <c r="N284" s="287"/>
      <c r="O284" s="287"/>
      <c r="P284" s="287"/>
      <c r="Q284" s="287"/>
      <c r="R284" s="287"/>
      <c r="S284" s="287"/>
      <c r="T284" s="287"/>
      <c r="U284" s="287"/>
      <c r="V284" s="287"/>
      <c r="W284" s="287"/>
      <c r="X284" s="287"/>
      <c r="Y284" s="287"/>
      <c r="Z284" s="287"/>
      <c r="AA284" s="287"/>
      <c r="AB284" s="287"/>
      <c r="AC284" s="287"/>
      <c r="AD284" s="287"/>
      <c r="AE284" s="287"/>
      <c r="AF284" s="287"/>
      <c r="AG284" s="287"/>
      <c r="AH284" s="287"/>
      <c r="AI284" s="287"/>
      <c r="AJ284" s="287"/>
      <c r="AK284" s="287"/>
      <c r="AL284" s="287"/>
      <c r="AM284" s="287"/>
      <c r="AN284" s="287"/>
      <c r="AO284" s="287"/>
      <c r="AP284" s="287"/>
      <c r="AQ284" s="287"/>
      <c r="AR284" s="287"/>
      <c r="AS284" s="287"/>
      <c r="AT284" s="287"/>
      <c r="AU284" s="287"/>
      <c r="AV284" s="287"/>
      <c r="AW284" s="287"/>
      <c r="AX284" s="287"/>
      <c r="AY284" s="287"/>
      <c r="AZ284" s="287"/>
      <c r="BA284" s="287"/>
      <c r="BB284" s="287"/>
      <c r="BC284" s="287"/>
      <c r="BD284" s="287"/>
      <c r="BE284" s="287"/>
      <c r="BF284" s="287"/>
      <c r="BG284" s="287"/>
      <c r="BH284" s="287"/>
      <c r="BI284" s="287"/>
      <c r="BJ284" s="287"/>
      <c r="BK284" s="287"/>
      <c r="BL284" s="287"/>
      <c r="BM284" s="287"/>
      <c r="BN284" s="287"/>
      <c r="BO284" s="287"/>
      <c r="BP284" s="287"/>
      <c r="BQ284" s="287"/>
      <c r="BR284" s="287"/>
      <c r="BS284" s="287"/>
      <c r="BT284" s="287"/>
    </row>
    <row r="285" spans="1:72" s="289" customFormat="1" ht="13.5">
      <c r="A285" s="287"/>
      <c r="B285" s="287"/>
      <c r="C285" s="287"/>
      <c r="D285" s="287"/>
      <c r="E285" s="287"/>
      <c r="F285" s="287"/>
      <c r="G285" s="287"/>
      <c r="H285" s="287"/>
      <c r="I285" s="287"/>
      <c r="J285" s="287"/>
      <c r="K285" s="287"/>
      <c r="L285" s="287"/>
      <c r="M285" s="287"/>
      <c r="N285" s="287"/>
      <c r="O285" s="287"/>
      <c r="P285" s="287"/>
      <c r="Q285" s="287"/>
      <c r="R285" s="287"/>
      <c r="S285" s="287"/>
      <c r="T285" s="287"/>
      <c r="U285" s="287"/>
      <c r="V285" s="287"/>
      <c r="W285" s="287"/>
      <c r="X285" s="287"/>
      <c r="Y285" s="287"/>
      <c r="Z285" s="287"/>
      <c r="AA285" s="287"/>
      <c r="AB285" s="287"/>
      <c r="AC285" s="287"/>
      <c r="AD285" s="287"/>
      <c r="AE285" s="287"/>
      <c r="AF285" s="287"/>
      <c r="AG285" s="287"/>
      <c r="AH285" s="287"/>
      <c r="AI285" s="287"/>
      <c r="AJ285" s="287"/>
      <c r="AK285" s="287"/>
      <c r="AL285" s="287"/>
      <c r="AM285" s="287"/>
      <c r="AN285" s="287"/>
      <c r="AO285" s="287"/>
      <c r="AP285" s="287"/>
      <c r="AQ285" s="287"/>
      <c r="AR285" s="287"/>
      <c r="AS285" s="287"/>
      <c r="AT285" s="287"/>
      <c r="AU285" s="287"/>
      <c r="AV285" s="287"/>
      <c r="AW285" s="287"/>
      <c r="AX285" s="287"/>
      <c r="AY285" s="287"/>
      <c r="AZ285" s="287"/>
      <c r="BA285" s="287"/>
      <c r="BB285" s="287"/>
      <c r="BC285" s="287"/>
      <c r="BD285" s="287"/>
      <c r="BE285" s="287"/>
      <c r="BF285" s="287"/>
      <c r="BG285" s="287"/>
      <c r="BH285" s="287"/>
      <c r="BI285" s="287"/>
      <c r="BJ285" s="287"/>
      <c r="BK285" s="287"/>
      <c r="BL285" s="287"/>
      <c r="BM285" s="287"/>
      <c r="BN285" s="287"/>
      <c r="BO285" s="287"/>
      <c r="BP285" s="287"/>
      <c r="BQ285" s="287"/>
      <c r="BR285" s="287"/>
      <c r="BS285" s="287"/>
      <c r="BT285" s="287"/>
    </row>
    <row r="286" spans="1:72" s="289" customFormat="1" ht="13.5">
      <c r="A286" s="287"/>
      <c r="B286" s="287"/>
      <c r="C286" s="287"/>
      <c r="D286" s="287"/>
      <c r="E286" s="287"/>
      <c r="F286" s="287"/>
      <c r="G286" s="287"/>
      <c r="H286" s="287"/>
      <c r="I286" s="287"/>
      <c r="J286" s="287"/>
      <c r="K286" s="287"/>
      <c r="L286" s="287"/>
      <c r="M286" s="287"/>
      <c r="N286" s="287"/>
      <c r="O286" s="287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7"/>
      <c r="AU286" s="287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7"/>
      <c r="BI286" s="287"/>
      <c r="BJ286" s="287"/>
      <c r="BK286" s="287"/>
      <c r="BL286" s="287"/>
      <c r="BM286" s="287"/>
      <c r="BN286" s="287"/>
      <c r="BO286" s="287"/>
      <c r="BP286" s="287"/>
      <c r="BQ286" s="287"/>
      <c r="BR286" s="287"/>
      <c r="BS286" s="287"/>
      <c r="BT286" s="287"/>
    </row>
    <row r="287" spans="1:72" s="289" customFormat="1" ht="13.5">
      <c r="A287" s="287"/>
      <c r="B287" s="287"/>
      <c r="C287" s="287"/>
      <c r="D287" s="287"/>
      <c r="E287" s="287"/>
      <c r="F287" s="287"/>
      <c r="G287" s="287"/>
      <c r="H287" s="287"/>
      <c r="I287" s="287"/>
      <c r="J287" s="287"/>
      <c r="K287" s="287"/>
      <c r="L287" s="287"/>
      <c r="M287" s="287"/>
      <c r="N287" s="287"/>
      <c r="O287" s="287"/>
      <c r="P287" s="287"/>
      <c r="Q287" s="287"/>
      <c r="R287" s="287"/>
      <c r="S287" s="287"/>
      <c r="T287" s="287"/>
      <c r="U287" s="287"/>
      <c r="V287" s="287"/>
      <c r="W287" s="287"/>
      <c r="X287" s="287"/>
      <c r="Y287" s="287"/>
      <c r="Z287" s="287"/>
      <c r="AA287" s="287"/>
      <c r="AB287" s="287"/>
      <c r="AC287" s="287"/>
      <c r="AD287" s="287"/>
      <c r="AE287" s="287"/>
      <c r="AF287" s="287"/>
      <c r="AG287" s="287"/>
      <c r="AH287" s="287"/>
      <c r="AI287" s="287"/>
      <c r="AJ287" s="287"/>
      <c r="AK287" s="287"/>
      <c r="AL287" s="287"/>
      <c r="AM287" s="287"/>
      <c r="AN287" s="287"/>
      <c r="AO287" s="287"/>
      <c r="AP287" s="287"/>
      <c r="AQ287" s="287"/>
      <c r="AR287" s="287"/>
      <c r="AS287" s="287"/>
      <c r="AT287" s="287"/>
      <c r="AU287" s="287"/>
      <c r="AV287" s="287"/>
      <c r="AW287" s="287"/>
      <c r="AX287" s="287"/>
      <c r="AY287" s="287"/>
      <c r="AZ287" s="287"/>
      <c r="BA287" s="287"/>
      <c r="BB287" s="287"/>
      <c r="BC287" s="287"/>
      <c r="BD287" s="287"/>
      <c r="BE287" s="287"/>
      <c r="BF287" s="287"/>
      <c r="BG287" s="287"/>
      <c r="BH287" s="287"/>
      <c r="BI287" s="287"/>
      <c r="BJ287" s="287"/>
      <c r="BK287" s="287"/>
      <c r="BL287" s="287"/>
      <c r="BM287" s="287"/>
      <c r="BN287" s="287"/>
      <c r="BO287" s="287"/>
      <c r="BP287" s="287"/>
      <c r="BQ287" s="287"/>
      <c r="BR287" s="287"/>
      <c r="BS287" s="287"/>
      <c r="BT287" s="287"/>
    </row>
    <row r="288" spans="1:72" s="289" customFormat="1" ht="13.5">
      <c r="A288" s="287"/>
      <c r="B288" s="287"/>
      <c r="C288" s="287"/>
      <c r="D288" s="287"/>
      <c r="E288" s="287"/>
      <c r="F288" s="287"/>
      <c r="G288" s="287"/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  <c r="AB288" s="287"/>
      <c r="AC288" s="287"/>
      <c r="AD288" s="287"/>
      <c r="AE288" s="287"/>
      <c r="AF288" s="287"/>
      <c r="AG288" s="287"/>
      <c r="AH288" s="287"/>
      <c r="AI288" s="287"/>
      <c r="AJ288" s="287"/>
      <c r="AK288" s="287"/>
      <c r="AL288" s="287"/>
      <c r="AM288" s="287"/>
      <c r="AN288" s="287"/>
      <c r="AO288" s="287"/>
      <c r="AP288" s="287"/>
      <c r="AQ288" s="287"/>
      <c r="AR288" s="287"/>
      <c r="AS288" s="287"/>
      <c r="AT288" s="287"/>
      <c r="AU288" s="287"/>
      <c r="AV288" s="287"/>
      <c r="AW288" s="287"/>
      <c r="AX288" s="287"/>
      <c r="AY288" s="287"/>
      <c r="AZ288" s="287"/>
      <c r="BA288" s="287"/>
      <c r="BB288" s="287"/>
      <c r="BC288" s="287"/>
      <c r="BD288" s="287"/>
      <c r="BE288" s="287"/>
      <c r="BF288" s="287"/>
      <c r="BG288" s="287"/>
      <c r="BH288" s="287"/>
      <c r="BI288" s="287"/>
      <c r="BJ288" s="287"/>
      <c r="BK288" s="287"/>
      <c r="BL288" s="287"/>
      <c r="BM288" s="287"/>
      <c r="BN288" s="287"/>
      <c r="BO288" s="287"/>
      <c r="BP288" s="287"/>
      <c r="BQ288" s="287"/>
      <c r="BR288" s="287"/>
      <c r="BS288" s="287"/>
      <c r="BT288" s="287"/>
    </row>
    <row r="289" spans="1:72" s="289" customFormat="1" ht="13.5">
      <c r="A289" s="287"/>
      <c r="B289" s="287"/>
      <c r="C289" s="287"/>
      <c r="D289" s="287"/>
      <c r="E289" s="287"/>
      <c r="F289" s="287"/>
      <c r="G289" s="287"/>
      <c r="H289" s="287"/>
      <c r="I289" s="287"/>
      <c r="J289" s="287"/>
      <c r="K289" s="287"/>
      <c r="L289" s="287"/>
      <c r="M289" s="287"/>
      <c r="N289" s="287"/>
      <c r="O289" s="287"/>
      <c r="P289" s="287"/>
      <c r="Q289" s="287"/>
      <c r="R289" s="287"/>
      <c r="S289" s="287"/>
      <c r="T289" s="287"/>
      <c r="U289" s="287"/>
      <c r="V289" s="287"/>
      <c r="W289" s="287"/>
      <c r="X289" s="287"/>
      <c r="Y289" s="287"/>
      <c r="Z289" s="287"/>
      <c r="AA289" s="287"/>
      <c r="AB289" s="287"/>
      <c r="AC289" s="287"/>
      <c r="AD289" s="287"/>
      <c r="AE289" s="287"/>
      <c r="AF289" s="287"/>
      <c r="AG289" s="287"/>
      <c r="AH289" s="287"/>
      <c r="AI289" s="287"/>
      <c r="AJ289" s="287"/>
      <c r="AK289" s="287"/>
      <c r="AL289" s="287"/>
      <c r="AM289" s="287"/>
      <c r="AN289" s="287"/>
      <c r="AO289" s="287"/>
      <c r="AP289" s="287"/>
      <c r="AQ289" s="287"/>
      <c r="AR289" s="287"/>
      <c r="AS289" s="287"/>
      <c r="AT289" s="287"/>
      <c r="AU289" s="287"/>
      <c r="AV289" s="287"/>
      <c r="AW289" s="287"/>
      <c r="AX289" s="287"/>
      <c r="AY289" s="287"/>
      <c r="AZ289" s="287"/>
      <c r="BA289" s="287"/>
      <c r="BB289" s="287"/>
      <c r="BC289" s="287"/>
      <c r="BD289" s="287"/>
      <c r="BE289" s="287"/>
      <c r="BF289" s="287"/>
      <c r="BG289" s="287"/>
      <c r="BH289" s="287"/>
      <c r="BI289" s="287"/>
      <c r="BJ289" s="287"/>
      <c r="BK289" s="287"/>
      <c r="BL289" s="287"/>
      <c r="BM289" s="287"/>
      <c r="BN289" s="287"/>
      <c r="BO289" s="287"/>
      <c r="BP289" s="287"/>
      <c r="BQ289" s="287"/>
      <c r="BR289" s="287"/>
      <c r="BS289" s="287"/>
      <c r="BT289" s="287"/>
    </row>
    <row r="290" spans="1:72" s="289" customFormat="1" ht="13.5">
      <c r="A290" s="287"/>
      <c r="B290" s="287"/>
      <c r="C290" s="287"/>
      <c r="D290" s="287"/>
      <c r="E290" s="287"/>
      <c r="F290" s="287"/>
      <c r="G290" s="287"/>
      <c r="H290" s="287"/>
      <c r="I290" s="287"/>
      <c r="J290" s="287"/>
      <c r="K290" s="287"/>
      <c r="L290" s="287"/>
      <c r="M290" s="287"/>
      <c r="N290" s="287"/>
      <c r="O290" s="287"/>
      <c r="P290" s="287"/>
      <c r="Q290" s="287"/>
      <c r="R290" s="287"/>
      <c r="S290" s="287"/>
      <c r="T290" s="287"/>
      <c r="U290" s="287"/>
      <c r="V290" s="287"/>
      <c r="W290" s="287"/>
      <c r="X290" s="287"/>
      <c r="Y290" s="287"/>
      <c r="Z290" s="287"/>
      <c r="AA290" s="287"/>
      <c r="AB290" s="287"/>
      <c r="AC290" s="287"/>
      <c r="AD290" s="287"/>
      <c r="AE290" s="287"/>
      <c r="AF290" s="287"/>
      <c r="AG290" s="287"/>
      <c r="AH290" s="287"/>
      <c r="AI290" s="287"/>
      <c r="AJ290" s="287"/>
      <c r="AK290" s="287"/>
      <c r="AL290" s="287"/>
      <c r="AM290" s="287"/>
      <c r="AN290" s="287"/>
      <c r="AO290" s="287"/>
      <c r="AP290" s="287"/>
      <c r="AQ290" s="287"/>
      <c r="AR290" s="287"/>
      <c r="AS290" s="287"/>
      <c r="AT290" s="287"/>
      <c r="AU290" s="287"/>
      <c r="AV290" s="287"/>
      <c r="AW290" s="287"/>
      <c r="AX290" s="287"/>
      <c r="AY290" s="287"/>
      <c r="AZ290" s="287"/>
      <c r="BA290" s="287"/>
      <c r="BB290" s="287"/>
      <c r="BC290" s="287"/>
      <c r="BD290" s="287"/>
      <c r="BE290" s="287"/>
      <c r="BF290" s="287"/>
      <c r="BG290" s="287"/>
      <c r="BH290" s="287"/>
      <c r="BI290" s="287"/>
      <c r="BJ290" s="287"/>
      <c r="BK290" s="287"/>
      <c r="BL290" s="287"/>
      <c r="BM290" s="287"/>
      <c r="BN290" s="287"/>
      <c r="BO290" s="287"/>
      <c r="BP290" s="287"/>
      <c r="BQ290" s="287"/>
      <c r="BR290" s="287"/>
      <c r="BS290" s="287"/>
      <c r="BT290" s="287"/>
    </row>
    <row r="291" spans="1:72" s="289" customFormat="1" ht="13.5">
      <c r="A291" s="287"/>
      <c r="B291" s="287"/>
      <c r="C291" s="287"/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7"/>
      <c r="AK291" s="287"/>
      <c r="AL291" s="287"/>
      <c r="AM291" s="287"/>
      <c r="AN291" s="287"/>
      <c r="AO291" s="287"/>
      <c r="AP291" s="287"/>
      <c r="AQ291" s="287"/>
      <c r="AR291" s="287"/>
      <c r="AS291" s="287"/>
      <c r="AT291" s="287"/>
      <c r="AU291" s="287"/>
      <c r="AV291" s="287"/>
      <c r="AW291" s="287"/>
      <c r="AX291" s="287"/>
      <c r="AY291" s="287"/>
      <c r="AZ291" s="287"/>
      <c r="BA291" s="287"/>
      <c r="BB291" s="287"/>
      <c r="BC291" s="287"/>
      <c r="BD291" s="287"/>
      <c r="BE291" s="287"/>
      <c r="BF291" s="287"/>
      <c r="BG291" s="287"/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</row>
    <row r="292" spans="1:72" s="289" customFormat="1" ht="13.5">
      <c r="A292" s="287"/>
      <c r="B292" s="287"/>
      <c r="C292" s="287"/>
      <c r="D292" s="287"/>
      <c r="E292" s="287"/>
      <c r="F292" s="287"/>
      <c r="G292" s="287"/>
      <c r="H292" s="287"/>
      <c r="I292" s="287"/>
      <c r="J292" s="287"/>
      <c r="K292" s="287"/>
      <c r="L292" s="287"/>
      <c r="M292" s="287"/>
      <c r="N292" s="287"/>
      <c r="O292" s="287"/>
      <c r="P292" s="287"/>
      <c r="Q292" s="287"/>
      <c r="R292" s="287"/>
      <c r="S292" s="287"/>
      <c r="T292" s="287"/>
      <c r="U292" s="287"/>
      <c r="V292" s="287"/>
      <c r="W292" s="287"/>
      <c r="X292" s="287"/>
      <c r="Y292" s="287"/>
      <c r="Z292" s="287"/>
      <c r="AA292" s="287"/>
      <c r="AB292" s="287"/>
      <c r="AC292" s="287"/>
      <c r="AD292" s="287"/>
      <c r="AE292" s="287"/>
      <c r="AF292" s="287"/>
      <c r="AG292" s="287"/>
      <c r="AH292" s="287"/>
      <c r="AI292" s="287"/>
      <c r="AJ292" s="287"/>
      <c r="AK292" s="287"/>
      <c r="AL292" s="287"/>
      <c r="AM292" s="287"/>
      <c r="AN292" s="287"/>
      <c r="AO292" s="287"/>
      <c r="AP292" s="287"/>
      <c r="AQ292" s="287"/>
      <c r="AR292" s="287"/>
      <c r="AS292" s="287"/>
      <c r="AT292" s="287"/>
      <c r="AU292" s="287"/>
      <c r="AV292" s="287"/>
      <c r="AW292" s="287"/>
      <c r="AX292" s="287"/>
      <c r="AY292" s="287"/>
      <c r="AZ292" s="287"/>
      <c r="BA292" s="287"/>
      <c r="BB292" s="287"/>
      <c r="BC292" s="287"/>
      <c r="BD292" s="287"/>
      <c r="BE292" s="287"/>
      <c r="BF292" s="287"/>
      <c r="BG292" s="287"/>
      <c r="BH292" s="287"/>
      <c r="BI292" s="287"/>
      <c r="BJ292" s="287"/>
      <c r="BK292" s="287"/>
      <c r="BL292" s="287"/>
      <c r="BM292" s="287"/>
      <c r="BN292" s="287"/>
      <c r="BO292" s="287"/>
      <c r="BP292" s="287"/>
      <c r="BQ292" s="287"/>
      <c r="BR292" s="287"/>
      <c r="BS292" s="287"/>
      <c r="BT292" s="287"/>
    </row>
    <row r="293" spans="1:72" s="289" customFormat="1" ht="13.5">
      <c r="A293" s="287"/>
      <c r="B293" s="287"/>
      <c r="C293" s="287"/>
      <c r="D293" s="287"/>
      <c r="E293" s="287"/>
      <c r="F293" s="287"/>
      <c r="G293" s="287"/>
      <c r="H293" s="287"/>
      <c r="I293" s="287"/>
      <c r="J293" s="287"/>
      <c r="K293" s="287"/>
      <c r="L293" s="287"/>
      <c r="M293" s="287"/>
      <c r="N293" s="287"/>
      <c r="O293" s="287"/>
      <c r="P293" s="287"/>
      <c r="Q293" s="287"/>
      <c r="R293" s="287"/>
      <c r="S293" s="287"/>
      <c r="T293" s="287"/>
      <c r="U293" s="287"/>
      <c r="V293" s="287"/>
      <c r="W293" s="287"/>
      <c r="X293" s="287"/>
      <c r="Y293" s="287"/>
      <c r="Z293" s="287"/>
      <c r="AA293" s="287"/>
      <c r="AB293" s="287"/>
      <c r="AC293" s="287"/>
      <c r="AD293" s="287"/>
      <c r="AE293" s="287"/>
      <c r="AF293" s="287"/>
      <c r="AG293" s="287"/>
      <c r="AH293" s="287"/>
      <c r="AI293" s="287"/>
      <c r="AJ293" s="287"/>
      <c r="AK293" s="287"/>
      <c r="AL293" s="287"/>
      <c r="AM293" s="287"/>
      <c r="AN293" s="287"/>
      <c r="AO293" s="287"/>
      <c r="AP293" s="287"/>
      <c r="AQ293" s="287"/>
      <c r="AR293" s="287"/>
      <c r="AS293" s="287"/>
      <c r="AT293" s="287"/>
      <c r="AU293" s="287"/>
      <c r="AV293" s="287"/>
      <c r="AW293" s="287"/>
      <c r="AX293" s="287"/>
      <c r="AY293" s="287"/>
      <c r="AZ293" s="287"/>
      <c r="BA293" s="287"/>
      <c r="BB293" s="287"/>
      <c r="BC293" s="287"/>
      <c r="BD293" s="287"/>
      <c r="BE293" s="287"/>
      <c r="BF293" s="287"/>
      <c r="BG293" s="287"/>
      <c r="BH293" s="287"/>
      <c r="BI293" s="287"/>
      <c r="BJ293" s="287"/>
      <c r="BK293" s="287"/>
      <c r="BL293" s="287"/>
      <c r="BM293" s="287"/>
      <c r="BN293" s="287"/>
      <c r="BO293" s="287"/>
      <c r="BP293" s="287"/>
      <c r="BQ293" s="287"/>
      <c r="BR293" s="287"/>
      <c r="BS293" s="287"/>
      <c r="BT293" s="287"/>
    </row>
    <row r="294" spans="1:72" s="289" customFormat="1" ht="13.5">
      <c r="A294" s="287"/>
      <c r="B294" s="287"/>
      <c r="C294" s="287"/>
      <c r="D294" s="287"/>
      <c r="E294" s="287"/>
      <c r="F294" s="287"/>
      <c r="G294" s="287"/>
      <c r="H294" s="287"/>
      <c r="I294" s="287"/>
      <c r="J294" s="287"/>
      <c r="K294" s="287"/>
      <c r="L294" s="287"/>
      <c r="M294" s="287"/>
      <c r="N294" s="287"/>
      <c r="O294" s="287"/>
      <c r="P294" s="287"/>
      <c r="Q294" s="287"/>
      <c r="R294" s="287"/>
      <c r="S294" s="287"/>
      <c r="T294" s="287"/>
      <c r="U294" s="287"/>
      <c r="V294" s="287"/>
      <c r="W294" s="287"/>
      <c r="X294" s="287"/>
      <c r="Y294" s="287"/>
      <c r="Z294" s="287"/>
      <c r="AA294" s="287"/>
      <c r="AB294" s="287"/>
      <c r="AC294" s="287"/>
      <c r="AD294" s="287"/>
      <c r="AE294" s="287"/>
      <c r="AF294" s="287"/>
      <c r="AG294" s="287"/>
      <c r="AH294" s="287"/>
      <c r="AI294" s="287"/>
      <c r="AJ294" s="287"/>
      <c r="AK294" s="287"/>
      <c r="AL294" s="287"/>
      <c r="AM294" s="287"/>
      <c r="AN294" s="287"/>
      <c r="AO294" s="287"/>
      <c r="AP294" s="287"/>
      <c r="AQ294" s="287"/>
      <c r="AR294" s="287"/>
      <c r="AS294" s="287"/>
      <c r="AT294" s="287"/>
      <c r="AU294" s="287"/>
      <c r="AV294" s="287"/>
      <c r="AW294" s="287"/>
      <c r="AX294" s="287"/>
      <c r="AY294" s="287"/>
      <c r="AZ294" s="287"/>
      <c r="BA294" s="287"/>
      <c r="BB294" s="287"/>
      <c r="BC294" s="287"/>
      <c r="BD294" s="287"/>
      <c r="BE294" s="287"/>
      <c r="BF294" s="287"/>
      <c r="BG294" s="287"/>
      <c r="BH294" s="287"/>
      <c r="BI294" s="287"/>
      <c r="BJ294" s="287"/>
      <c r="BK294" s="287"/>
      <c r="BL294" s="287"/>
      <c r="BM294" s="287"/>
      <c r="BN294" s="287"/>
      <c r="BO294" s="287"/>
      <c r="BP294" s="287"/>
      <c r="BQ294" s="287"/>
      <c r="BR294" s="287"/>
      <c r="BS294" s="287"/>
      <c r="BT294" s="287"/>
    </row>
    <row r="295" spans="1:72" s="289" customFormat="1" ht="13.5">
      <c r="A295" s="287"/>
      <c r="B295" s="287"/>
      <c r="C295" s="287"/>
      <c r="D295" s="287"/>
      <c r="E295" s="287"/>
      <c r="F295" s="287"/>
      <c r="G295" s="287"/>
      <c r="H295" s="287"/>
      <c r="I295" s="287"/>
      <c r="J295" s="287"/>
      <c r="K295" s="287"/>
      <c r="L295" s="287"/>
      <c r="M295" s="287"/>
      <c r="N295" s="287"/>
      <c r="O295" s="287"/>
      <c r="P295" s="287"/>
      <c r="Q295" s="287"/>
      <c r="R295" s="287"/>
      <c r="S295" s="287"/>
      <c r="T295" s="287"/>
      <c r="U295" s="287"/>
      <c r="V295" s="287"/>
      <c r="W295" s="287"/>
      <c r="X295" s="287"/>
      <c r="Y295" s="287"/>
      <c r="Z295" s="287"/>
      <c r="AA295" s="287"/>
      <c r="AB295" s="287"/>
      <c r="AC295" s="287"/>
      <c r="AD295" s="287"/>
      <c r="AE295" s="287"/>
      <c r="AF295" s="287"/>
      <c r="AG295" s="287"/>
      <c r="AH295" s="287"/>
      <c r="AI295" s="287"/>
      <c r="AJ295" s="287"/>
      <c r="AK295" s="287"/>
      <c r="AL295" s="287"/>
      <c r="AM295" s="287"/>
      <c r="AN295" s="287"/>
      <c r="AO295" s="287"/>
      <c r="AP295" s="287"/>
      <c r="AQ295" s="287"/>
      <c r="AR295" s="287"/>
      <c r="AS295" s="287"/>
      <c r="AT295" s="287"/>
      <c r="AU295" s="287"/>
      <c r="AV295" s="287"/>
      <c r="AW295" s="287"/>
      <c r="AX295" s="287"/>
      <c r="AY295" s="287"/>
      <c r="AZ295" s="287"/>
      <c r="BA295" s="287"/>
      <c r="BB295" s="287"/>
      <c r="BC295" s="287"/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</row>
    <row r="296" spans="1:72" s="289" customFormat="1" ht="13.5">
      <c r="A296" s="287"/>
      <c r="B296" s="287"/>
      <c r="C296" s="287"/>
      <c r="D296" s="287"/>
      <c r="E296" s="287"/>
      <c r="F296" s="287"/>
      <c r="G296" s="287"/>
      <c r="H296" s="287"/>
      <c r="I296" s="287"/>
      <c r="J296" s="287"/>
      <c r="K296" s="287"/>
      <c r="L296" s="287"/>
      <c r="M296" s="287"/>
      <c r="N296" s="287"/>
      <c r="O296" s="287"/>
      <c r="P296" s="287"/>
      <c r="Q296" s="287"/>
      <c r="R296" s="287"/>
      <c r="S296" s="287"/>
      <c r="T296" s="287"/>
      <c r="U296" s="287"/>
      <c r="V296" s="287"/>
      <c r="W296" s="287"/>
      <c r="X296" s="287"/>
      <c r="Y296" s="287"/>
      <c r="Z296" s="287"/>
      <c r="AA296" s="287"/>
      <c r="AB296" s="287"/>
      <c r="AC296" s="287"/>
      <c r="AD296" s="287"/>
      <c r="AE296" s="287"/>
      <c r="AF296" s="287"/>
      <c r="AG296" s="287"/>
      <c r="AH296" s="287"/>
      <c r="AI296" s="287"/>
      <c r="AJ296" s="287"/>
      <c r="AK296" s="287"/>
      <c r="AL296" s="287"/>
      <c r="AM296" s="287"/>
      <c r="AN296" s="287"/>
      <c r="AO296" s="287"/>
      <c r="AP296" s="287"/>
      <c r="AQ296" s="287"/>
      <c r="AR296" s="287"/>
      <c r="AS296" s="287"/>
      <c r="AT296" s="287"/>
      <c r="AU296" s="287"/>
      <c r="AV296" s="287"/>
      <c r="AW296" s="287"/>
      <c r="AX296" s="287"/>
      <c r="AY296" s="287"/>
      <c r="AZ296" s="287"/>
      <c r="BA296" s="287"/>
      <c r="BB296" s="287"/>
      <c r="BC296" s="287"/>
      <c r="BD296" s="287"/>
      <c r="BE296" s="287"/>
      <c r="BF296" s="287"/>
      <c r="BG296" s="287"/>
      <c r="BH296" s="287"/>
      <c r="BI296" s="287"/>
      <c r="BJ296" s="287"/>
      <c r="BK296" s="287"/>
      <c r="BL296" s="287"/>
      <c r="BM296" s="287"/>
      <c r="BN296" s="287"/>
      <c r="BO296" s="287"/>
      <c r="BP296" s="287"/>
      <c r="BQ296" s="287"/>
      <c r="BR296" s="287"/>
      <c r="BS296" s="287"/>
      <c r="BT296" s="287"/>
    </row>
    <row r="297" spans="1:72" s="289" customFormat="1" ht="13.5">
      <c r="A297" s="287"/>
      <c r="B297" s="287"/>
      <c r="C297" s="287"/>
      <c r="D297" s="287"/>
      <c r="E297" s="287"/>
      <c r="F297" s="287"/>
      <c r="G297" s="287"/>
      <c r="H297" s="287"/>
      <c r="I297" s="287"/>
      <c r="J297" s="287"/>
      <c r="K297" s="287"/>
      <c r="L297" s="287"/>
      <c r="M297" s="287"/>
      <c r="N297" s="287"/>
      <c r="O297" s="287"/>
      <c r="P297" s="287"/>
      <c r="Q297" s="287"/>
      <c r="R297" s="287"/>
      <c r="S297" s="287"/>
      <c r="T297" s="287"/>
      <c r="U297" s="287"/>
      <c r="V297" s="287"/>
      <c r="W297" s="287"/>
      <c r="X297" s="287"/>
      <c r="Y297" s="287"/>
      <c r="Z297" s="287"/>
      <c r="AA297" s="287"/>
      <c r="AB297" s="287"/>
      <c r="AC297" s="287"/>
      <c r="AD297" s="287"/>
      <c r="AE297" s="287"/>
      <c r="AF297" s="287"/>
      <c r="AG297" s="287"/>
      <c r="AH297" s="287"/>
      <c r="AI297" s="287"/>
      <c r="AJ297" s="287"/>
      <c r="AK297" s="287"/>
      <c r="AL297" s="287"/>
      <c r="AM297" s="287"/>
      <c r="AN297" s="287"/>
      <c r="AO297" s="287"/>
      <c r="AP297" s="287"/>
      <c r="AQ297" s="287"/>
      <c r="AR297" s="287"/>
      <c r="AS297" s="287"/>
      <c r="AT297" s="287"/>
      <c r="AU297" s="287"/>
      <c r="AV297" s="287"/>
      <c r="AW297" s="287"/>
      <c r="AX297" s="287"/>
      <c r="AY297" s="287"/>
      <c r="AZ297" s="287"/>
      <c r="BA297" s="287"/>
      <c r="BB297" s="287"/>
      <c r="BC297" s="287"/>
      <c r="BD297" s="287"/>
      <c r="BE297" s="287"/>
      <c r="BF297" s="287"/>
      <c r="BG297" s="287"/>
      <c r="BH297" s="287"/>
      <c r="BI297" s="287"/>
      <c r="BJ297" s="287"/>
      <c r="BK297" s="287"/>
      <c r="BL297" s="287"/>
      <c r="BM297" s="287"/>
      <c r="BN297" s="287"/>
      <c r="BO297" s="287"/>
      <c r="BP297" s="287"/>
      <c r="BQ297" s="287"/>
      <c r="BR297" s="287"/>
      <c r="BS297" s="287"/>
      <c r="BT297" s="287"/>
    </row>
    <row r="298" spans="1:72" s="289" customFormat="1" ht="13.5">
      <c r="A298" s="287"/>
      <c r="B298" s="287"/>
      <c r="C298" s="287"/>
      <c r="D298" s="287"/>
      <c r="E298" s="287"/>
      <c r="F298" s="287"/>
      <c r="G298" s="287"/>
      <c r="H298" s="287"/>
      <c r="I298" s="287"/>
      <c r="J298" s="287"/>
      <c r="K298" s="287"/>
      <c r="L298" s="287"/>
      <c r="M298" s="287"/>
      <c r="N298" s="287"/>
      <c r="O298" s="287"/>
      <c r="P298" s="287"/>
      <c r="Q298" s="287"/>
      <c r="R298" s="287"/>
      <c r="S298" s="287"/>
      <c r="T298" s="287"/>
      <c r="U298" s="287"/>
      <c r="V298" s="287"/>
      <c r="W298" s="287"/>
      <c r="X298" s="287"/>
      <c r="Y298" s="287"/>
      <c r="Z298" s="287"/>
      <c r="AA298" s="287"/>
      <c r="AB298" s="287"/>
      <c r="AC298" s="287"/>
      <c r="AD298" s="287"/>
      <c r="AE298" s="287"/>
      <c r="AF298" s="287"/>
      <c r="AG298" s="287"/>
      <c r="AH298" s="287"/>
      <c r="AI298" s="287"/>
      <c r="AJ298" s="287"/>
      <c r="AK298" s="287"/>
      <c r="AL298" s="287"/>
      <c r="AM298" s="287"/>
      <c r="AN298" s="287"/>
      <c r="AO298" s="287"/>
      <c r="AP298" s="287"/>
      <c r="AQ298" s="287"/>
      <c r="AR298" s="287"/>
      <c r="AS298" s="287"/>
      <c r="AT298" s="287"/>
      <c r="AU298" s="287"/>
      <c r="AV298" s="287"/>
      <c r="AW298" s="287"/>
      <c r="AX298" s="287"/>
      <c r="AY298" s="287"/>
      <c r="AZ298" s="287"/>
      <c r="BA298" s="287"/>
      <c r="BB298" s="287"/>
      <c r="BC298" s="287"/>
      <c r="BD298" s="287"/>
      <c r="BE298" s="287"/>
      <c r="BF298" s="287"/>
      <c r="BG298" s="287"/>
      <c r="BH298" s="287"/>
      <c r="BI298" s="287"/>
      <c r="BJ298" s="287"/>
      <c r="BK298" s="287"/>
      <c r="BL298" s="287"/>
      <c r="BM298" s="287"/>
      <c r="BN298" s="287"/>
      <c r="BO298" s="287"/>
      <c r="BP298" s="287"/>
      <c r="BQ298" s="287"/>
      <c r="BR298" s="287"/>
      <c r="BS298" s="287"/>
      <c r="BT298" s="287"/>
    </row>
    <row r="299" spans="1:72" s="289" customFormat="1" ht="13.5">
      <c r="A299" s="287"/>
      <c r="B299" s="287"/>
      <c r="C299" s="287"/>
      <c r="D299" s="287"/>
      <c r="E299" s="287"/>
      <c r="F299" s="287"/>
      <c r="G299" s="287"/>
      <c r="H299" s="287"/>
      <c r="I299" s="287"/>
      <c r="J299" s="287"/>
      <c r="K299" s="287"/>
      <c r="L299" s="287"/>
      <c r="M299" s="287"/>
      <c r="N299" s="287"/>
      <c r="O299" s="287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7"/>
      <c r="AU299" s="287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7"/>
      <c r="BI299" s="287"/>
      <c r="BJ299" s="287"/>
      <c r="BK299" s="287"/>
      <c r="BL299" s="287"/>
      <c r="BM299" s="287"/>
      <c r="BN299" s="287"/>
      <c r="BO299" s="287"/>
      <c r="BP299" s="287"/>
      <c r="BQ299" s="287"/>
      <c r="BR299" s="287"/>
      <c r="BS299" s="287"/>
      <c r="BT299" s="287"/>
    </row>
    <row r="300" spans="1:72" s="289" customFormat="1" ht="13.5">
      <c r="A300" s="287"/>
      <c r="B300" s="287"/>
      <c r="C300" s="287"/>
      <c r="D300" s="287"/>
      <c r="E300" s="287"/>
      <c r="F300" s="287"/>
      <c r="G300" s="287"/>
      <c r="H300" s="287"/>
      <c r="I300" s="287"/>
      <c r="J300" s="287"/>
      <c r="K300" s="287"/>
      <c r="L300" s="287"/>
      <c r="M300" s="287"/>
      <c r="N300" s="287"/>
      <c r="O300" s="287"/>
      <c r="P300" s="287"/>
      <c r="Q300" s="287"/>
      <c r="R300" s="287"/>
      <c r="S300" s="287"/>
      <c r="T300" s="287"/>
      <c r="U300" s="287"/>
      <c r="V300" s="287"/>
      <c r="W300" s="287"/>
      <c r="X300" s="287"/>
      <c r="Y300" s="287"/>
      <c r="Z300" s="287"/>
      <c r="AA300" s="287"/>
      <c r="AB300" s="287"/>
      <c r="AC300" s="287"/>
      <c r="AD300" s="287"/>
      <c r="AE300" s="287"/>
      <c r="AF300" s="287"/>
      <c r="AG300" s="287"/>
      <c r="AH300" s="287"/>
      <c r="AI300" s="287"/>
      <c r="AJ300" s="287"/>
      <c r="AK300" s="287"/>
      <c r="AL300" s="287"/>
      <c r="AM300" s="287"/>
      <c r="AN300" s="287"/>
      <c r="AO300" s="287"/>
      <c r="AP300" s="287"/>
      <c r="AQ300" s="287"/>
      <c r="AR300" s="287"/>
      <c r="AS300" s="287"/>
      <c r="AT300" s="287"/>
      <c r="AU300" s="287"/>
      <c r="AV300" s="287"/>
      <c r="AW300" s="287"/>
      <c r="AX300" s="287"/>
      <c r="AY300" s="287"/>
      <c r="AZ300" s="287"/>
      <c r="BA300" s="287"/>
      <c r="BB300" s="287"/>
      <c r="BC300" s="287"/>
      <c r="BD300" s="287"/>
      <c r="BE300" s="287"/>
      <c r="BF300" s="287"/>
      <c r="BG300" s="287"/>
      <c r="BH300" s="287"/>
      <c r="BI300" s="287"/>
      <c r="BJ300" s="287"/>
      <c r="BK300" s="287"/>
      <c r="BL300" s="287"/>
      <c r="BM300" s="287"/>
      <c r="BN300" s="287"/>
      <c r="BO300" s="287"/>
      <c r="BP300" s="287"/>
      <c r="BQ300" s="287"/>
      <c r="BR300" s="287"/>
      <c r="BS300" s="287"/>
      <c r="BT300" s="287"/>
    </row>
    <row r="301" spans="1:72" s="289" customFormat="1" ht="13.5">
      <c r="A301" s="287"/>
      <c r="B301" s="287"/>
      <c r="C301" s="287"/>
      <c r="D301" s="287"/>
      <c r="E301" s="287"/>
      <c r="F301" s="287"/>
      <c r="G301" s="287"/>
      <c r="H301" s="287"/>
      <c r="I301" s="287"/>
      <c r="J301" s="287"/>
      <c r="K301" s="287"/>
      <c r="L301" s="287"/>
      <c r="M301" s="287"/>
      <c r="N301" s="287"/>
      <c r="O301" s="287"/>
      <c r="P301" s="287"/>
      <c r="Q301" s="287"/>
      <c r="R301" s="287"/>
      <c r="S301" s="287"/>
      <c r="T301" s="287"/>
      <c r="U301" s="287"/>
      <c r="V301" s="287"/>
      <c r="W301" s="287"/>
      <c r="X301" s="287"/>
      <c r="Y301" s="287"/>
      <c r="Z301" s="287"/>
      <c r="AA301" s="287"/>
      <c r="AB301" s="287"/>
      <c r="AC301" s="287"/>
      <c r="AD301" s="287"/>
      <c r="AE301" s="287"/>
      <c r="AF301" s="287"/>
      <c r="AG301" s="287"/>
      <c r="AH301" s="287"/>
      <c r="AI301" s="287"/>
      <c r="AJ301" s="287"/>
      <c r="AK301" s="287"/>
      <c r="AL301" s="287"/>
      <c r="AM301" s="287"/>
      <c r="AN301" s="287"/>
      <c r="AO301" s="287"/>
      <c r="AP301" s="287"/>
      <c r="AQ301" s="287"/>
      <c r="AR301" s="287"/>
      <c r="AS301" s="287"/>
      <c r="AT301" s="287"/>
      <c r="AU301" s="287"/>
      <c r="AV301" s="287"/>
      <c r="AW301" s="287"/>
      <c r="AX301" s="287"/>
      <c r="AY301" s="287"/>
      <c r="AZ301" s="287"/>
      <c r="BA301" s="287"/>
      <c r="BB301" s="287"/>
      <c r="BC301" s="287"/>
      <c r="BD301" s="287"/>
      <c r="BE301" s="287"/>
      <c r="BF301" s="287"/>
      <c r="BG301" s="287"/>
      <c r="BH301" s="287"/>
      <c r="BI301" s="287"/>
      <c r="BJ301" s="287"/>
      <c r="BK301" s="287"/>
      <c r="BL301" s="287"/>
      <c r="BM301" s="287"/>
      <c r="BN301" s="287"/>
      <c r="BO301" s="287"/>
      <c r="BP301" s="287"/>
      <c r="BQ301" s="287"/>
      <c r="BR301" s="287"/>
      <c r="BS301" s="287"/>
      <c r="BT301" s="287"/>
    </row>
    <row r="302" spans="1:72" s="289" customFormat="1" ht="13.5">
      <c r="A302" s="287"/>
      <c r="B302" s="287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7"/>
      <c r="P302" s="287"/>
      <c r="Q302" s="287"/>
      <c r="R302" s="287"/>
      <c r="S302" s="287"/>
      <c r="T302" s="287"/>
      <c r="U302" s="287"/>
      <c r="V302" s="287"/>
      <c r="W302" s="287"/>
      <c r="X302" s="287"/>
      <c r="Y302" s="287"/>
      <c r="Z302" s="287"/>
      <c r="AA302" s="287"/>
      <c r="AB302" s="287"/>
      <c r="AC302" s="287"/>
      <c r="AD302" s="287"/>
      <c r="AE302" s="287"/>
      <c r="AF302" s="287"/>
      <c r="AG302" s="287"/>
      <c r="AH302" s="287"/>
      <c r="AI302" s="287"/>
      <c r="AJ302" s="287"/>
      <c r="AK302" s="287"/>
      <c r="AL302" s="287"/>
      <c r="AM302" s="287"/>
      <c r="AN302" s="287"/>
      <c r="AO302" s="287"/>
      <c r="AP302" s="287"/>
      <c r="AQ302" s="287"/>
      <c r="AR302" s="287"/>
      <c r="AS302" s="287"/>
      <c r="AT302" s="287"/>
      <c r="AU302" s="287"/>
      <c r="AV302" s="287"/>
      <c r="AW302" s="287"/>
      <c r="AX302" s="287"/>
      <c r="AY302" s="287"/>
      <c r="AZ302" s="287"/>
      <c r="BA302" s="287"/>
      <c r="BB302" s="287"/>
      <c r="BC302" s="287"/>
      <c r="BD302" s="287"/>
      <c r="BE302" s="287"/>
      <c r="BF302" s="287"/>
      <c r="BG302" s="287"/>
      <c r="BH302" s="287"/>
      <c r="BI302" s="287"/>
      <c r="BJ302" s="287"/>
      <c r="BK302" s="287"/>
      <c r="BL302" s="287"/>
      <c r="BM302" s="287"/>
      <c r="BN302" s="287"/>
      <c r="BO302" s="287"/>
      <c r="BP302" s="287"/>
      <c r="BQ302" s="287"/>
      <c r="BR302" s="287"/>
      <c r="BS302" s="287"/>
      <c r="BT302" s="287"/>
    </row>
    <row r="303" spans="1:72" s="289" customFormat="1" ht="13.5">
      <c r="A303" s="287"/>
      <c r="B303" s="287"/>
      <c r="C303" s="287"/>
      <c r="D303" s="28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7"/>
      <c r="P303" s="287"/>
      <c r="Q303" s="287"/>
      <c r="R303" s="287"/>
      <c r="S303" s="287"/>
      <c r="T303" s="287"/>
      <c r="U303" s="287"/>
      <c r="V303" s="287"/>
      <c r="W303" s="287"/>
      <c r="X303" s="287"/>
      <c r="Y303" s="287"/>
      <c r="Z303" s="287"/>
      <c r="AA303" s="287"/>
      <c r="AB303" s="287"/>
      <c r="AC303" s="287"/>
      <c r="AD303" s="287"/>
      <c r="AE303" s="287"/>
      <c r="AF303" s="287"/>
      <c r="AG303" s="287"/>
      <c r="AH303" s="287"/>
      <c r="AI303" s="287"/>
      <c r="AJ303" s="287"/>
      <c r="AK303" s="287"/>
      <c r="AL303" s="287"/>
      <c r="AM303" s="287"/>
      <c r="AN303" s="287"/>
      <c r="AO303" s="287"/>
      <c r="AP303" s="287"/>
      <c r="AQ303" s="287"/>
      <c r="AR303" s="287"/>
      <c r="AS303" s="287"/>
      <c r="AT303" s="287"/>
      <c r="AU303" s="287"/>
      <c r="AV303" s="287"/>
      <c r="AW303" s="287"/>
      <c r="AX303" s="287"/>
      <c r="AY303" s="287"/>
      <c r="AZ303" s="287"/>
      <c r="BA303" s="287"/>
      <c r="BB303" s="287"/>
      <c r="BC303" s="287"/>
      <c r="BD303" s="287"/>
      <c r="BE303" s="287"/>
      <c r="BF303" s="287"/>
      <c r="BG303" s="287"/>
      <c r="BH303" s="287"/>
      <c r="BI303" s="287"/>
      <c r="BJ303" s="287"/>
      <c r="BK303" s="287"/>
      <c r="BL303" s="287"/>
      <c r="BM303" s="287"/>
      <c r="BN303" s="287"/>
      <c r="BO303" s="287"/>
      <c r="BP303" s="287"/>
      <c r="BQ303" s="287"/>
      <c r="BR303" s="287"/>
      <c r="BS303" s="287"/>
      <c r="BT303" s="287"/>
    </row>
    <row r="304" spans="1:72" s="289" customFormat="1" ht="13.5">
      <c r="A304" s="287"/>
      <c r="B304" s="287"/>
      <c r="C304" s="287"/>
      <c r="D304" s="287"/>
      <c r="E304" s="287"/>
      <c r="F304" s="287"/>
      <c r="G304" s="287"/>
      <c r="H304" s="287"/>
      <c r="I304" s="287"/>
      <c r="J304" s="287"/>
      <c r="K304" s="287"/>
      <c r="L304" s="287"/>
      <c r="M304" s="287"/>
      <c r="N304" s="287"/>
      <c r="O304" s="287"/>
      <c r="P304" s="287"/>
      <c r="Q304" s="287"/>
      <c r="R304" s="287"/>
      <c r="S304" s="287"/>
      <c r="T304" s="287"/>
      <c r="U304" s="287"/>
      <c r="V304" s="287"/>
      <c r="W304" s="287"/>
      <c r="X304" s="287"/>
      <c r="Y304" s="287"/>
      <c r="Z304" s="287"/>
      <c r="AA304" s="287"/>
      <c r="AB304" s="287"/>
      <c r="AC304" s="287"/>
      <c r="AD304" s="287"/>
      <c r="AE304" s="287"/>
      <c r="AF304" s="287"/>
      <c r="AG304" s="287"/>
      <c r="AH304" s="287"/>
      <c r="AI304" s="287"/>
      <c r="AJ304" s="287"/>
      <c r="AK304" s="287"/>
      <c r="AL304" s="287"/>
      <c r="AM304" s="287"/>
      <c r="AN304" s="287"/>
      <c r="AO304" s="287"/>
      <c r="AP304" s="287"/>
      <c r="AQ304" s="287"/>
      <c r="AR304" s="287"/>
      <c r="AS304" s="287"/>
      <c r="AT304" s="287"/>
      <c r="AU304" s="287"/>
      <c r="AV304" s="287"/>
      <c r="AW304" s="287"/>
      <c r="AX304" s="287"/>
      <c r="AY304" s="287"/>
      <c r="AZ304" s="287"/>
      <c r="BA304" s="287"/>
      <c r="BB304" s="287"/>
      <c r="BC304" s="287"/>
      <c r="BD304" s="287"/>
      <c r="BE304" s="287"/>
      <c r="BF304" s="287"/>
      <c r="BG304" s="287"/>
      <c r="BH304" s="287"/>
      <c r="BI304" s="287"/>
      <c r="BJ304" s="287"/>
      <c r="BK304" s="287"/>
      <c r="BL304" s="287"/>
      <c r="BM304" s="287"/>
      <c r="BN304" s="287"/>
      <c r="BO304" s="287"/>
      <c r="BP304" s="287"/>
      <c r="BQ304" s="287"/>
      <c r="BR304" s="287"/>
      <c r="BS304" s="287"/>
      <c r="BT304" s="287"/>
    </row>
    <row r="305" spans="1:72" s="289" customFormat="1" ht="13.5">
      <c r="A305" s="287"/>
      <c r="B305" s="287"/>
      <c r="C305" s="287"/>
      <c r="D305" s="287"/>
      <c r="E305" s="287"/>
      <c r="F305" s="287"/>
      <c r="G305" s="287"/>
      <c r="H305" s="287"/>
      <c r="I305" s="287"/>
      <c r="J305" s="287"/>
      <c r="K305" s="287"/>
      <c r="L305" s="287"/>
      <c r="M305" s="287"/>
      <c r="N305" s="287"/>
      <c r="O305" s="287"/>
      <c r="P305" s="287"/>
      <c r="Q305" s="287"/>
      <c r="R305" s="287"/>
      <c r="S305" s="287"/>
      <c r="T305" s="287"/>
      <c r="U305" s="287"/>
      <c r="V305" s="287"/>
      <c r="W305" s="287"/>
      <c r="X305" s="287"/>
      <c r="Y305" s="287"/>
      <c r="Z305" s="287"/>
      <c r="AA305" s="287"/>
      <c r="AB305" s="287"/>
      <c r="AC305" s="287"/>
      <c r="AD305" s="287"/>
      <c r="AE305" s="287"/>
      <c r="AF305" s="287"/>
      <c r="AG305" s="287"/>
      <c r="AH305" s="287"/>
      <c r="AI305" s="287"/>
      <c r="AJ305" s="287"/>
      <c r="AK305" s="287"/>
      <c r="AL305" s="287"/>
      <c r="AM305" s="287"/>
      <c r="AN305" s="287"/>
      <c r="AO305" s="287"/>
      <c r="AP305" s="287"/>
      <c r="AQ305" s="287"/>
      <c r="AR305" s="287"/>
      <c r="AS305" s="287"/>
      <c r="AT305" s="287"/>
      <c r="AU305" s="287"/>
      <c r="AV305" s="287"/>
      <c r="AW305" s="287"/>
      <c r="AX305" s="287"/>
      <c r="AY305" s="287"/>
      <c r="AZ305" s="287"/>
      <c r="BA305" s="287"/>
      <c r="BB305" s="287"/>
      <c r="BC305" s="287"/>
      <c r="BD305" s="287"/>
      <c r="BE305" s="287"/>
      <c r="BF305" s="287"/>
      <c r="BG305" s="287"/>
      <c r="BH305" s="287"/>
      <c r="BI305" s="287"/>
      <c r="BJ305" s="287"/>
      <c r="BK305" s="287"/>
      <c r="BL305" s="287"/>
      <c r="BM305" s="287"/>
      <c r="BN305" s="287"/>
      <c r="BO305" s="287"/>
      <c r="BP305" s="287"/>
      <c r="BQ305" s="287"/>
      <c r="BR305" s="287"/>
      <c r="BS305" s="287"/>
      <c r="BT305" s="287"/>
    </row>
    <row r="306" spans="1:72" s="289" customFormat="1" ht="13.5">
      <c r="A306" s="287"/>
      <c r="B306" s="287"/>
      <c r="C306" s="287"/>
      <c r="D306" s="287"/>
      <c r="E306" s="287"/>
      <c r="F306" s="287"/>
      <c r="G306" s="287"/>
      <c r="H306" s="287"/>
      <c r="I306" s="287"/>
      <c r="J306" s="287"/>
      <c r="K306" s="287"/>
      <c r="L306" s="287"/>
      <c r="M306" s="287"/>
      <c r="N306" s="287"/>
      <c r="O306" s="287"/>
      <c r="P306" s="287"/>
      <c r="Q306" s="287"/>
      <c r="R306" s="287"/>
      <c r="S306" s="287"/>
      <c r="T306" s="287"/>
      <c r="U306" s="287"/>
      <c r="V306" s="287"/>
      <c r="W306" s="287"/>
      <c r="X306" s="287"/>
      <c r="Y306" s="287"/>
      <c r="Z306" s="287"/>
      <c r="AA306" s="287"/>
      <c r="AB306" s="287"/>
      <c r="AC306" s="287"/>
      <c r="AD306" s="287"/>
      <c r="AE306" s="287"/>
      <c r="AF306" s="287"/>
      <c r="AG306" s="287"/>
      <c r="AH306" s="287"/>
      <c r="AI306" s="287"/>
      <c r="AJ306" s="287"/>
      <c r="AK306" s="287"/>
      <c r="AL306" s="287"/>
      <c r="AM306" s="287"/>
      <c r="AN306" s="287"/>
      <c r="AO306" s="287"/>
      <c r="AP306" s="287"/>
      <c r="AQ306" s="287"/>
      <c r="AR306" s="287"/>
      <c r="AS306" s="287"/>
      <c r="AT306" s="287"/>
      <c r="AU306" s="287"/>
      <c r="AV306" s="287"/>
      <c r="AW306" s="287"/>
      <c r="AX306" s="287"/>
      <c r="AY306" s="287"/>
      <c r="AZ306" s="287"/>
      <c r="BA306" s="287"/>
      <c r="BB306" s="287"/>
      <c r="BC306" s="287"/>
      <c r="BD306" s="287"/>
      <c r="BE306" s="287"/>
      <c r="BF306" s="287"/>
      <c r="BG306" s="287"/>
      <c r="BH306" s="287"/>
      <c r="BI306" s="287"/>
      <c r="BJ306" s="287"/>
      <c r="BK306" s="287"/>
      <c r="BL306" s="287"/>
      <c r="BM306" s="287"/>
      <c r="BN306" s="287"/>
      <c r="BO306" s="287"/>
      <c r="BP306" s="287"/>
      <c r="BQ306" s="287"/>
      <c r="BR306" s="287"/>
      <c r="BS306" s="287"/>
      <c r="BT306" s="287"/>
    </row>
    <row r="307" spans="1:72" s="289" customFormat="1" ht="13.5">
      <c r="A307" s="287"/>
      <c r="B307" s="287"/>
      <c r="C307" s="287"/>
      <c r="D307" s="287"/>
      <c r="E307" s="287"/>
      <c r="F307" s="287"/>
      <c r="G307" s="287"/>
      <c r="H307" s="287"/>
      <c r="I307" s="287"/>
      <c r="J307" s="287"/>
      <c r="K307" s="287"/>
      <c r="L307" s="287"/>
      <c r="M307" s="287"/>
      <c r="N307" s="287"/>
      <c r="O307" s="287"/>
      <c r="P307" s="287"/>
      <c r="Q307" s="287"/>
      <c r="R307" s="287"/>
      <c r="S307" s="287"/>
      <c r="T307" s="287"/>
      <c r="U307" s="287"/>
      <c r="V307" s="287"/>
      <c r="W307" s="287"/>
      <c r="X307" s="287"/>
      <c r="Y307" s="287"/>
      <c r="Z307" s="287"/>
      <c r="AA307" s="287"/>
      <c r="AB307" s="287"/>
      <c r="AC307" s="287"/>
      <c r="AD307" s="287"/>
      <c r="AE307" s="287"/>
      <c r="AF307" s="287"/>
      <c r="AG307" s="287"/>
      <c r="AH307" s="287"/>
      <c r="AI307" s="287"/>
      <c r="AJ307" s="287"/>
      <c r="AK307" s="287"/>
      <c r="AL307" s="287"/>
      <c r="AM307" s="287"/>
      <c r="AN307" s="287"/>
      <c r="AO307" s="287"/>
      <c r="AP307" s="287"/>
      <c r="AQ307" s="287"/>
      <c r="AR307" s="287"/>
      <c r="AS307" s="287"/>
      <c r="AT307" s="287"/>
      <c r="AU307" s="287"/>
      <c r="AV307" s="287"/>
      <c r="AW307" s="287"/>
      <c r="AX307" s="287"/>
      <c r="AY307" s="287"/>
      <c r="AZ307" s="287"/>
      <c r="BA307" s="287"/>
      <c r="BB307" s="287"/>
      <c r="BC307" s="287"/>
      <c r="BD307" s="287"/>
      <c r="BE307" s="287"/>
      <c r="BF307" s="287"/>
      <c r="BG307" s="287"/>
      <c r="BH307" s="287"/>
      <c r="BI307" s="287"/>
      <c r="BJ307" s="287"/>
      <c r="BK307" s="287"/>
      <c r="BL307" s="287"/>
      <c r="BM307" s="287"/>
      <c r="BN307" s="287"/>
      <c r="BO307" s="287"/>
      <c r="BP307" s="287"/>
      <c r="BQ307" s="287"/>
      <c r="BR307" s="287"/>
      <c r="BS307" s="287"/>
      <c r="BT307" s="287"/>
    </row>
    <row r="308" spans="1:72" s="289" customFormat="1" ht="13.5">
      <c r="A308" s="287"/>
      <c r="B308" s="287"/>
      <c r="C308" s="287"/>
      <c r="D308" s="287"/>
      <c r="E308" s="287"/>
      <c r="F308" s="287"/>
      <c r="G308" s="287"/>
      <c r="H308" s="287"/>
      <c r="I308" s="287"/>
      <c r="J308" s="287"/>
      <c r="K308" s="287"/>
      <c r="L308" s="287"/>
      <c r="M308" s="287"/>
      <c r="N308" s="287"/>
      <c r="O308" s="287"/>
      <c r="P308" s="287"/>
      <c r="Q308" s="287"/>
      <c r="R308" s="287"/>
      <c r="S308" s="287"/>
      <c r="T308" s="287"/>
      <c r="U308" s="287"/>
      <c r="V308" s="287"/>
      <c r="W308" s="287"/>
      <c r="X308" s="287"/>
      <c r="Y308" s="287"/>
      <c r="Z308" s="287"/>
      <c r="AA308" s="287"/>
      <c r="AB308" s="287"/>
      <c r="AC308" s="287"/>
      <c r="AD308" s="287"/>
      <c r="AE308" s="287"/>
      <c r="AF308" s="287"/>
      <c r="AG308" s="287"/>
      <c r="AH308" s="287"/>
      <c r="AI308" s="287"/>
      <c r="AJ308" s="287"/>
      <c r="AK308" s="287"/>
      <c r="AL308" s="287"/>
      <c r="AM308" s="287"/>
      <c r="AN308" s="287"/>
      <c r="AO308" s="287"/>
      <c r="AP308" s="287"/>
      <c r="AQ308" s="287"/>
      <c r="AR308" s="287"/>
      <c r="AS308" s="287"/>
      <c r="AT308" s="287"/>
      <c r="AU308" s="287"/>
      <c r="AV308" s="287"/>
      <c r="AW308" s="287"/>
      <c r="AX308" s="287"/>
      <c r="AY308" s="287"/>
      <c r="AZ308" s="287"/>
      <c r="BA308" s="287"/>
      <c r="BB308" s="287"/>
      <c r="BC308" s="287"/>
      <c r="BD308" s="287"/>
      <c r="BE308" s="287"/>
      <c r="BF308" s="287"/>
      <c r="BG308" s="287"/>
      <c r="BH308" s="287"/>
      <c r="BI308" s="287"/>
      <c r="BJ308" s="287"/>
      <c r="BK308" s="287"/>
      <c r="BL308" s="287"/>
      <c r="BM308" s="287"/>
      <c r="BN308" s="287"/>
      <c r="BO308" s="287"/>
      <c r="BP308" s="287"/>
      <c r="BQ308" s="287"/>
      <c r="BR308" s="287"/>
      <c r="BS308" s="287"/>
      <c r="BT308" s="287"/>
    </row>
    <row r="309" spans="1:72" s="289" customFormat="1" ht="13.5">
      <c r="A309" s="287"/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7"/>
      <c r="AK309" s="287"/>
      <c r="AL309" s="287"/>
      <c r="AM309" s="287"/>
      <c r="AN309" s="287"/>
      <c r="AO309" s="287"/>
      <c r="AP309" s="287"/>
      <c r="AQ309" s="287"/>
      <c r="AR309" s="287"/>
      <c r="AS309" s="287"/>
      <c r="AT309" s="287"/>
      <c r="AU309" s="287"/>
      <c r="AV309" s="287"/>
      <c r="AW309" s="287"/>
      <c r="AX309" s="287"/>
      <c r="AY309" s="287"/>
      <c r="AZ309" s="287"/>
      <c r="BA309" s="287"/>
      <c r="BB309" s="287"/>
      <c r="BC309" s="287"/>
      <c r="BD309" s="287"/>
      <c r="BE309" s="287"/>
      <c r="BF309" s="287"/>
      <c r="BG309" s="287"/>
      <c r="BH309" s="287"/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</row>
    <row r="310" spans="1:72" s="289" customFormat="1" ht="13.5">
      <c r="A310" s="287"/>
      <c r="B310" s="287"/>
      <c r="C310" s="287"/>
      <c r="D310" s="287"/>
      <c r="E310" s="287"/>
      <c r="F310" s="287"/>
      <c r="G310" s="287"/>
      <c r="H310" s="287"/>
      <c r="I310" s="287"/>
      <c r="J310" s="287"/>
      <c r="K310" s="287"/>
      <c r="L310" s="287"/>
      <c r="M310" s="287"/>
      <c r="N310" s="287"/>
      <c r="O310" s="287"/>
      <c r="P310" s="287"/>
      <c r="Q310" s="287"/>
      <c r="R310" s="287"/>
      <c r="S310" s="287"/>
      <c r="T310" s="287"/>
      <c r="U310" s="287"/>
      <c r="V310" s="287"/>
      <c r="W310" s="287"/>
      <c r="X310" s="287"/>
      <c r="Y310" s="287"/>
      <c r="Z310" s="287"/>
      <c r="AA310" s="287"/>
      <c r="AB310" s="287"/>
      <c r="AC310" s="287"/>
      <c r="AD310" s="287"/>
      <c r="AE310" s="287"/>
      <c r="AF310" s="287"/>
      <c r="AG310" s="287"/>
      <c r="AH310" s="287"/>
      <c r="AI310" s="287"/>
      <c r="AJ310" s="287"/>
      <c r="AK310" s="287"/>
      <c r="AL310" s="287"/>
      <c r="AM310" s="287"/>
      <c r="AN310" s="287"/>
      <c r="AO310" s="287"/>
      <c r="AP310" s="287"/>
      <c r="AQ310" s="287"/>
      <c r="AR310" s="287"/>
      <c r="AS310" s="287"/>
      <c r="AT310" s="287"/>
      <c r="AU310" s="287"/>
      <c r="AV310" s="287"/>
      <c r="AW310" s="287"/>
      <c r="AX310" s="287"/>
      <c r="AY310" s="287"/>
      <c r="AZ310" s="287"/>
      <c r="BA310" s="287"/>
      <c r="BB310" s="287"/>
      <c r="BC310" s="287"/>
      <c r="BD310" s="287"/>
      <c r="BE310" s="287"/>
      <c r="BF310" s="287"/>
      <c r="BG310" s="287"/>
      <c r="BH310" s="287"/>
      <c r="BI310" s="287"/>
      <c r="BJ310" s="287"/>
      <c r="BK310" s="287"/>
      <c r="BL310" s="287"/>
      <c r="BM310" s="287"/>
      <c r="BN310" s="287"/>
      <c r="BO310" s="287"/>
      <c r="BP310" s="287"/>
      <c r="BQ310" s="287"/>
      <c r="BR310" s="287"/>
      <c r="BS310" s="287"/>
      <c r="BT310" s="287"/>
    </row>
    <row r="311" spans="1:72" s="289" customFormat="1" ht="13.5">
      <c r="A311" s="287"/>
      <c r="B311" s="287"/>
      <c r="C311" s="287"/>
      <c r="D311" s="287"/>
      <c r="E311" s="287"/>
      <c r="F311" s="287"/>
      <c r="G311" s="287"/>
      <c r="H311" s="287"/>
      <c r="I311" s="287"/>
      <c r="J311" s="287"/>
      <c r="K311" s="287"/>
      <c r="L311" s="287"/>
      <c r="M311" s="287"/>
      <c r="N311" s="287"/>
      <c r="O311" s="287"/>
      <c r="P311" s="287"/>
      <c r="Q311" s="287"/>
      <c r="R311" s="287"/>
      <c r="S311" s="287"/>
      <c r="T311" s="287"/>
      <c r="U311" s="287"/>
      <c r="V311" s="287"/>
      <c r="W311" s="287"/>
      <c r="X311" s="287"/>
      <c r="Y311" s="287"/>
      <c r="Z311" s="287"/>
      <c r="AA311" s="287"/>
      <c r="AB311" s="287"/>
      <c r="AC311" s="287"/>
      <c r="AD311" s="287"/>
      <c r="AE311" s="287"/>
      <c r="AF311" s="287"/>
      <c r="AG311" s="287"/>
      <c r="AH311" s="287"/>
      <c r="AI311" s="287"/>
      <c r="AJ311" s="287"/>
      <c r="AK311" s="287"/>
      <c r="AL311" s="287"/>
      <c r="AM311" s="287"/>
      <c r="AN311" s="287"/>
      <c r="AO311" s="287"/>
      <c r="AP311" s="287"/>
      <c r="AQ311" s="287"/>
      <c r="AR311" s="287"/>
      <c r="AS311" s="287"/>
      <c r="AT311" s="287"/>
      <c r="AU311" s="287"/>
      <c r="AV311" s="287"/>
      <c r="AW311" s="287"/>
      <c r="AX311" s="287"/>
      <c r="AY311" s="287"/>
      <c r="AZ311" s="287"/>
      <c r="BA311" s="287"/>
      <c r="BB311" s="287"/>
      <c r="BC311" s="287"/>
      <c r="BD311" s="287"/>
      <c r="BE311" s="287"/>
      <c r="BF311" s="287"/>
      <c r="BG311" s="287"/>
      <c r="BH311" s="287"/>
      <c r="BI311" s="287"/>
      <c r="BJ311" s="287"/>
      <c r="BK311" s="287"/>
      <c r="BL311" s="287"/>
      <c r="BM311" s="287"/>
      <c r="BN311" s="287"/>
      <c r="BO311" s="287"/>
      <c r="BP311" s="287"/>
      <c r="BQ311" s="287"/>
      <c r="BR311" s="287"/>
      <c r="BS311" s="287"/>
      <c r="BT311" s="287"/>
    </row>
    <row r="312" spans="1:72" s="289" customFormat="1" ht="13.5">
      <c r="A312" s="287"/>
      <c r="B312" s="287"/>
      <c r="C312" s="287"/>
      <c r="D312" s="287"/>
      <c r="E312" s="287"/>
      <c r="F312" s="287"/>
      <c r="G312" s="287"/>
      <c r="H312" s="287"/>
      <c r="I312" s="287"/>
      <c r="J312" s="287"/>
      <c r="K312" s="287"/>
      <c r="L312" s="287"/>
      <c r="M312" s="287"/>
      <c r="N312" s="287"/>
      <c r="O312" s="287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7"/>
      <c r="AU312" s="287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7"/>
      <c r="BI312" s="287"/>
      <c r="BJ312" s="287"/>
      <c r="BK312" s="287"/>
      <c r="BL312" s="287"/>
      <c r="BM312" s="287"/>
      <c r="BN312" s="287"/>
      <c r="BO312" s="287"/>
      <c r="BP312" s="287"/>
      <c r="BQ312" s="287"/>
      <c r="BR312" s="287"/>
      <c r="BS312" s="287"/>
      <c r="BT312" s="287"/>
    </row>
    <row r="313" spans="1:72" s="289" customFormat="1" ht="13.5">
      <c r="A313" s="287"/>
      <c r="B313" s="287"/>
      <c r="C313" s="287"/>
      <c r="D313" s="287"/>
      <c r="E313" s="287"/>
      <c r="F313" s="287"/>
      <c r="G313" s="287"/>
      <c r="H313" s="287"/>
      <c r="I313" s="287"/>
      <c r="J313" s="287"/>
      <c r="K313" s="287"/>
      <c r="L313" s="287"/>
      <c r="M313" s="287"/>
      <c r="N313" s="287"/>
      <c r="O313" s="287"/>
      <c r="P313" s="287"/>
      <c r="Q313" s="287"/>
      <c r="R313" s="287"/>
      <c r="S313" s="287"/>
      <c r="T313" s="287"/>
      <c r="U313" s="287"/>
      <c r="V313" s="287"/>
      <c r="W313" s="287"/>
      <c r="X313" s="287"/>
      <c r="Y313" s="287"/>
      <c r="Z313" s="287"/>
      <c r="AA313" s="287"/>
      <c r="AB313" s="287"/>
      <c r="AC313" s="287"/>
      <c r="AD313" s="287"/>
      <c r="AE313" s="287"/>
      <c r="AF313" s="287"/>
      <c r="AG313" s="287"/>
      <c r="AH313" s="287"/>
      <c r="AI313" s="287"/>
      <c r="AJ313" s="287"/>
      <c r="AK313" s="287"/>
      <c r="AL313" s="287"/>
      <c r="AM313" s="287"/>
      <c r="AN313" s="287"/>
      <c r="AO313" s="287"/>
      <c r="AP313" s="287"/>
      <c r="AQ313" s="287"/>
      <c r="AR313" s="287"/>
      <c r="AS313" s="287"/>
      <c r="AT313" s="287"/>
      <c r="AU313" s="287"/>
      <c r="AV313" s="287"/>
      <c r="AW313" s="287"/>
      <c r="AX313" s="287"/>
      <c r="AY313" s="287"/>
      <c r="AZ313" s="287"/>
      <c r="BA313" s="287"/>
      <c r="BB313" s="287"/>
      <c r="BC313" s="287"/>
      <c r="BD313" s="287"/>
      <c r="BE313" s="287"/>
      <c r="BF313" s="287"/>
      <c r="BG313" s="287"/>
      <c r="BH313" s="287"/>
      <c r="BI313" s="287"/>
      <c r="BJ313" s="287"/>
      <c r="BK313" s="287"/>
      <c r="BL313" s="287"/>
      <c r="BM313" s="287"/>
      <c r="BN313" s="287"/>
      <c r="BO313" s="287"/>
      <c r="BP313" s="287"/>
      <c r="BQ313" s="287"/>
      <c r="BR313" s="287"/>
      <c r="BS313" s="287"/>
      <c r="BT313" s="287"/>
    </row>
    <row r="314" spans="1:72" s="289" customFormat="1" ht="13.5">
      <c r="A314" s="287"/>
      <c r="B314" s="287"/>
      <c r="C314" s="287"/>
      <c r="D314" s="287"/>
      <c r="E314" s="287"/>
      <c r="F314" s="287"/>
      <c r="G314" s="287"/>
      <c r="H314" s="287"/>
      <c r="I314" s="287"/>
      <c r="J314" s="287"/>
      <c r="K314" s="287"/>
      <c r="L314" s="287"/>
      <c r="M314" s="287"/>
      <c r="N314" s="287"/>
      <c r="O314" s="287"/>
      <c r="P314" s="287"/>
      <c r="Q314" s="287"/>
      <c r="R314" s="287"/>
      <c r="S314" s="287"/>
      <c r="T314" s="287"/>
      <c r="U314" s="287"/>
      <c r="V314" s="287"/>
      <c r="W314" s="287"/>
      <c r="X314" s="287"/>
      <c r="Y314" s="287"/>
      <c r="Z314" s="287"/>
      <c r="AA314" s="287"/>
      <c r="AB314" s="287"/>
      <c r="AC314" s="287"/>
      <c r="AD314" s="287"/>
      <c r="AE314" s="287"/>
      <c r="AF314" s="287"/>
      <c r="AG314" s="287"/>
      <c r="AH314" s="287"/>
      <c r="AI314" s="287"/>
      <c r="AJ314" s="287"/>
      <c r="AK314" s="287"/>
      <c r="AL314" s="287"/>
      <c r="AM314" s="287"/>
      <c r="AN314" s="287"/>
      <c r="AO314" s="287"/>
      <c r="AP314" s="287"/>
      <c r="AQ314" s="287"/>
      <c r="AR314" s="287"/>
      <c r="AS314" s="287"/>
      <c r="AT314" s="287"/>
      <c r="AU314" s="287"/>
      <c r="AV314" s="287"/>
      <c r="AW314" s="287"/>
      <c r="AX314" s="287"/>
      <c r="AY314" s="287"/>
      <c r="AZ314" s="287"/>
      <c r="BA314" s="287"/>
      <c r="BB314" s="287"/>
      <c r="BC314" s="287"/>
      <c r="BD314" s="287"/>
      <c r="BE314" s="287"/>
      <c r="BF314" s="287"/>
      <c r="BG314" s="287"/>
      <c r="BH314" s="287"/>
      <c r="BI314" s="287"/>
      <c r="BJ314" s="287"/>
      <c r="BK314" s="287"/>
      <c r="BL314" s="287"/>
      <c r="BM314" s="287"/>
      <c r="BN314" s="287"/>
      <c r="BO314" s="287"/>
      <c r="BP314" s="287"/>
      <c r="BQ314" s="287"/>
      <c r="BR314" s="287"/>
      <c r="BS314" s="287"/>
      <c r="BT314" s="287"/>
    </row>
    <row r="315" spans="1:72" s="289" customFormat="1" ht="13.5">
      <c r="A315" s="287"/>
      <c r="B315" s="287"/>
      <c r="C315" s="287"/>
      <c r="D315" s="287"/>
      <c r="E315" s="287"/>
      <c r="F315" s="287"/>
      <c r="G315" s="287"/>
      <c r="H315" s="287"/>
      <c r="I315" s="287"/>
      <c r="J315" s="287"/>
      <c r="K315" s="287"/>
      <c r="L315" s="287"/>
      <c r="M315" s="287"/>
      <c r="N315" s="287"/>
      <c r="O315" s="287"/>
      <c r="P315" s="287"/>
      <c r="Q315" s="287"/>
      <c r="R315" s="287"/>
      <c r="S315" s="287"/>
      <c r="T315" s="287"/>
      <c r="U315" s="287"/>
      <c r="V315" s="287"/>
      <c r="W315" s="287"/>
      <c r="X315" s="287"/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7"/>
      <c r="AK315" s="287"/>
      <c r="AL315" s="287"/>
      <c r="AM315" s="287"/>
      <c r="AN315" s="287"/>
      <c r="AO315" s="287"/>
      <c r="AP315" s="287"/>
      <c r="AQ315" s="287"/>
      <c r="AR315" s="287"/>
      <c r="AS315" s="287"/>
      <c r="AT315" s="287"/>
      <c r="AU315" s="287"/>
      <c r="AV315" s="287"/>
      <c r="AW315" s="287"/>
      <c r="AX315" s="287"/>
      <c r="AY315" s="287"/>
      <c r="AZ315" s="287"/>
      <c r="BA315" s="287"/>
      <c r="BB315" s="287"/>
      <c r="BC315" s="287"/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</row>
    <row r="316" spans="1:72" s="289" customFormat="1" ht="13.5">
      <c r="A316" s="287"/>
      <c r="B316" s="287"/>
      <c r="C316" s="287"/>
      <c r="D316" s="287"/>
      <c r="E316" s="287"/>
      <c r="F316" s="287"/>
      <c r="G316" s="287"/>
      <c r="H316" s="287"/>
      <c r="I316" s="287"/>
      <c r="J316" s="287"/>
      <c r="K316" s="287"/>
      <c r="L316" s="287"/>
      <c r="M316" s="287"/>
      <c r="N316" s="287"/>
      <c r="O316" s="287"/>
      <c r="P316" s="287"/>
      <c r="Q316" s="287"/>
      <c r="R316" s="287"/>
      <c r="S316" s="287"/>
      <c r="T316" s="287"/>
      <c r="U316" s="287"/>
      <c r="V316" s="287"/>
      <c r="W316" s="287"/>
      <c r="X316" s="287"/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7"/>
      <c r="AK316" s="287"/>
      <c r="AL316" s="287"/>
      <c r="AM316" s="287"/>
      <c r="AN316" s="287"/>
      <c r="AO316" s="287"/>
      <c r="AP316" s="287"/>
      <c r="AQ316" s="287"/>
      <c r="AR316" s="287"/>
      <c r="AS316" s="287"/>
      <c r="AT316" s="287"/>
      <c r="AU316" s="287"/>
      <c r="AV316" s="287"/>
      <c r="AW316" s="287"/>
      <c r="AX316" s="287"/>
      <c r="AY316" s="287"/>
      <c r="AZ316" s="287"/>
      <c r="BA316" s="287"/>
      <c r="BB316" s="287"/>
      <c r="BC316" s="287"/>
      <c r="BD316" s="287"/>
      <c r="BE316" s="287"/>
      <c r="BF316" s="287"/>
      <c r="BG316" s="287"/>
      <c r="BH316" s="287"/>
      <c r="BI316" s="287"/>
      <c r="BJ316" s="287"/>
      <c r="BK316" s="287"/>
      <c r="BL316" s="287"/>
      <c r="BM316" s="287"/>
      <c r="BN316" s="287"/>
      <c r="BO316" s="287"/>
      <c r="BP316" s="287"/>
      <c r="BQ316" s="287"/>
      <c r="BR316" s="287"/>
      <c r="BS316" s="287"/>
      <c r="BT316" s="287"/>
    </row>
    <row r="317" spans="1:72" s="289" customFormat="1" ht="13.5">
      <c r="A317" s="287"/>
      <c r="B317" s="287"/>
      <c r="C317" s="287"/>
      <c r="D317" s="287"/>
      <c r="E317" s="287"/>
      <c r="F317" s="287"/>
      <c r="G317" s="287"/>
      <c r="H317" s="287"/>
      <c r="I317" s="287"/>
      <c r="J317" s="287"/>
      <c r="K317" s="287"/>
      <c r="L317" s="287"/>
      <c r="M317" s="287"/>
      <c r="N317" s="287"/>
      <c r="O317" s="287"/>
      <c r="P317" s="287"/>
      <c r="Q317" s="287"/>
      <c r="R317" s="287"/>
      <c r="S317" s="287"/>
      <c r="T317" s="287"/>
      <c r="U317" s="287"/>
      <c r="V317" s="287"/>
      <c r="W317" s="287"/>
      <c r="X317" s="287"/>
      <c r="Y317" s="287"/>
      <c r="Z317" s="287"/>
      <c r="AA317" s="287"/>
      <c r="AB317" s="287"/>
      <c r="AC317" s="287"/>
      <c r="AD317" s="287"/>
      <c r="AE317" s="287"/>
      <c r="AF317" s="287"/>
      <c r="AG317" s="287"/>
      <c r="AH317" s="287"/>
      <c r="AI317" s="287"/>
      <c r="AJ317" s="287"/>
      <c r="AK317" s="287"/>
      <c r="AL317" s="287"/>
      <c r="AM317" s="287"/>
      <c r="AN317" s="287"/>
      <c r="AO317" s="287"/>
      <c r="AP317" s="287"/>
      <c r="AQ317" s="287"/>
      <c r="AR317" s="287"/>
      <c r="AS317" s="287"/>
      <c r="AT317" s="287"/>
      <c r="AU317" s="287"/>
      <c r="AV317" s="287"/>
      <c r="AW317" s="287"/>
      <c r="AX317" s="287"/>
      <c r="AY317" s="287"/>
      <c r="AZ317" s="287"/>
      <c r="BA317" s="287"/>
      <c r="BB317" s="287"/>
      <c r="BC317" s="287"/>
      <c r="BD317" s="287"/>
      <c r="BE317" s="287"/>
      <c r="BF317" s="287"/>
      <c r="BG317" s="287"/>
      <c r="BH317" s="287"/>
      <c r="BI317" s="287"/>
      <c r="BJ317" s="287"/>
      <c r="BK317" s="287"/>
      <c r="BL317" s="287"/>
      <c r="BM317" s="287"/>
      <c r="BN317" s="287"/>
      <c r="BO317" s="287"/>
      <c r="BP317" s="287"/>
      <c r="BQ317" s="287"/>
      <c r="BR317" s="287"/>
      <c r="BS317" s="287"/>
      <c r="BT317" s="287"/>
    </row>
    <row r="318" spans="1:72" s="289" customFormat="1" ht="13.5">
      <c r="A318" s="287"/>
      <c r="B318" s="287"/>
      <c r="C318" s="287"/>
      <c r="D318" s="287"/>
      <c r="E318" s="287"/>
      <c r="F318" s="287"/>
      <c r="G318" s="287"/>
      <c r="H318" s="287"/>
      <c r="I318" s="287"/>
      <c r="J318" s="287"/>
      <c r="K318" s="287"/>
      <c r="L318" s="287"/>
      <c r="M318" s="287"/>
      <c r="N318" s="287"/>
      <c r="O318" s="287"/>
      <c r="P318" s="287"/>
      <c r="Q318" s="287"/>
      <c r="R318" s="287"/>
      <c r="S318" s="287"/>
      <c r="T318" s="287"/>
      <c r="U318" s="287"/>
      <c r="V318" s="287"/>
      <c r="W318" s="287"/>
      <c r="X318" s="287"/>
      <c r="Y318" s="287"/>
      <c r="Z318" s="287"/>
      <c r="AA318" s="287"/>
      <c r="AB318" s="287"/>
      <c r="AC318" s="287"/>
      <c r="AD318" s="287"/>
      <c r="AE318" s="287"/>
      <c r="AF318" s="287"/>
      <c r="AG318" s="287"/>
      <c r="AH318" s="287"/>
      <c r="AI318" s="287"/>
      <c r="AJ318" s="287"/>
      <c r="AK318" s="287"/>
      <c r="AL318" s="287"/>
      <c r="AM318" s="287"/>
      <c r="AN318" s="287"/>
      <c r="AO318" s="287"/>
      <c r="AP318" s="287"/>
      <c r="AQ318" s="287"/>
      <c r="AR318" s="287"/>
      <c r="AS318" s="287"/>
      <c r="AT318" s="287"/>
      <c r="AU318" s="287"/>
      <c r="AV318" s="287"/>
      <c r="AW318" s="287"/>
      <c r="AX318" s="287"/>
      <c r="AY318" s="287"/>
      <c r="AZ318" s="287"/>
      <c r="BA318" s="287"/>
      <c r="BB318" s="287"/>
      <c r="BC318" s="287"/>
      <c r="BD318" s="287"/>
      <c r="BE318" s="287"/>
      <c r="BF318" s="287"/>
      <c r="BG318" s="287"/>
      <c r="BH318" s="287"/>
      <c r="BI318" s="287"/>
      <c r="BJ318" s="287"/>
      <c r="BK318" s="287"/>
      <c r="BL318" s="287"/>
      <c r="BM318" s="287"/>
      <c r="BN318" s="287"/>
      <c r="BO318" s="287"/>
      <c r="BP318" s="287"/>
      <c r="BQ318" s="287"/>
      <c r="BR318" s="287"/>
      <c r="BS318" s="287"/>
      <c r="BT318" s="287"/>
    </row>
    <row r="319" spans="1:72" s="289" customFormat="1" ht="13.5">
      <c r="A319" s="287"/>
      <c r="B319" s="287"/>
      <c r="C319" s="287"/>
      <c r="D319" s="287"/>
      <c r="E319" s="287"/>
      <c r="F319" s="287"/>
      <c r="G319" s="287"/>
      <c r="H319" s="287"/>
      <c r="I319" s="287"/>
      <c r="J319" s="287"/>
      <c r="K319" s="287"/>
      <c r="L319" s="287"/>
      <c r="M319" s="287"/>
      <c r="N319" s="287"/>
      <c r="O319" s="287"/>
      <c r="P319" s="287"/>
      <c r="Q319" s="287"/>
      <c r="R319" s="287"/>
      <c r="S319" s="287"/>
      <c r="T319" s="287"/>
      <c r="U319" s="287"/>
      <c r="V319" s="287"/>
      <c r="W319" s="287"/>
      <c r="X319" s="287"/>
      <c r="Y319" s="287"/>
      <c r="Z319" s="287"/>
      <c r="AA319" s="287"/>
      <c r="AB319" s="287"/>
      <c r="AC319" s="287"/>
      <c r="AD319" s="287"/>
      <c r="AE319" s="287"/>
      <c r="AF319" s="287"/>
      <c r="AG319" s="287"/>
      <c r="AH319" s="287"/>
      <c r="AI319" s="287"/>
      <c r="AJ319" s="287"/>
      <c r="AK319" s="287"/>
      <c r="AL319" s="287"/>
      <c r="AM319" s="287"/>
      <c r="AN319" s="287"/>
      <c r="AO319" s="287"/>
      <c r="AP319" s="287"/>
      <c r="AQ319" s="287"/>
      <c r="AR319" s="287"/>
      <c r="AS319" s="287"/>
      <c r="AT319" s="287"/>
      <c r="AU319" s="287"/>
      <c r="AV319" s="287"/>
      <c r="AW319" s="287"/>
      <c r="AX319" s="287"/>
      <c r="AY319" s="287"/>
      <c r="AZ319" s="287"/>
      <c r="BA319" s="287"/>
      <c r="BB319" s="287"/>
      <c r="BC319" s="287"/>
      <c r="BD319" s="287"/>
      <c r="BE319" s="287"/>
      <c r="BF319" s="287"/>
      <c r="BG319" s="287"/>
      <c r="BH319" s="287"/>
      <c r="BI319" s="287"/>
      <c r="BJ319" s="287"/>
      <c r="BK319" s="287"/>
      <c r="BL319" s="287"/>
      <c r="BM319" s="287"/>
      <c r="BN319" s="287"/>
      <c r="BO319" s="287"/>
      <c r="BP319" s="287"/>
      <c r="BQ319" s="287"/>
      <c r="BR319" s="287"/>
      <c r="BS319" s="287"/>
      <c r="BT319" s="287"/>
    </row>
    <row r="320" spans="1:72" s="289" customFormat="1" ht="13.5">
      <c r="A320" s="287"/>
      <c r="B320" s="287"/>
      <c r="C320" s="287"/>
      <c r="D320" s="287"/>
      <c r="E320" s="287"/>
      <c r="F320" s="287"/>
      <c r="G320" s="287"/>
      <c r="H320" s="287"/>
      <c r="I320" s="287"/>
      <c r="J320" s="287"/>
      <c r="K320" s="287"/>
      <c r="L320" s="287"/>
      <c r="M320" s="287"/>
      <c r="N320" s="287"/>
      <c r="O320" s="287"/>
      <c r="P320" s="287"/>
      <c r="Q320" s="287"/>
      <c r="R320" s="287"/>
      <c r="S320" s="287"/>
      <c r="T320" s="287"/>
      <c r="U320" s="287"/>
      <c r="V320" s="287"/>
      <c r="W320" s="287"/>
      <c r="X320" s="287"/>
      <c r="Y320" s="287"/>
      <c r="Z320" s="287"/>
      <c r="AA320" s="287"/>
      <c r="AB320" s="287"/>
      <c r="AC320" s="287"/>
      <c r="AD320" s="287"/>
      <c r="AE320" s="287"/>
      <c r="AF320" s="287"/>
      <c r="AG320" s="287"/>
      <c r="AH320" s="287"/>
      <c r="AI320" s="287"/>
      <c r="AJ320" s="287"/>
      <c r="AK320" s="287"/>
      <c r="AL320" s="287"/>
      <c r="AM320" s="287"/>
      <c r="AN320" s="287"/>
      <c r="AO320" s="287"/>
      <c r="AP320" s="287"/>
      <c r="AQ320" s="287"/>
      <c r="AR320" s="287"/>
      <c r="AS320" s="287"/>
      <c r="AT320" s="287"/>
      <c r="AU320" s="287"/>
      <c r="AV320" s="287"/>
      <c r="AW320" s="287"/>
      <c r="AX320" s="287"/>
      <c r="AY320" s="287"/>
      <c r="AZ320" s="287"/>
      <c r="BA320" s="287"/>
      <c r="BB320" s="287"/>
      <c r="BC320" s="287"/>
      <c r="BD320" s="287"/>
      <c r="BE320" s="287"/>
      <c r="BF320" s="287"/>
      <c r="BG320" s="287"/>
      <c r="BH320" s="287"/>
      <c r="BI320" s="287"/>
      <c r="BJ320" s="287"/>
      <c r="BK320" s="287"/>
      <c r="BL320" s="287"/>
      <c r="BM320" s="287"/>
      <c r="BN320" s="287"/>
      <c r="BO320" s="287"/>
      <c r="BP320" s="287"/>
      <c r="BQ320" s="287"/>
      <c r="BR320" s="287"/>
      <c r="BS320" s="287"/>
      <c r="BT320" s="287"/>
    </row>
    <row r="321" spans="1:72" s="289" customFormat="1" ht="13.5">
      <c r="A321" s="287"/>
      <c r="B321" s="287"/>
      <c r="C321" s="287"/>
      <c r="D321" s="287"/>
      <c r="E321" s="287"/>
      <c r="F321" s="287"/>
      <c r="G321" s="287"/>
      <c r="H321" s="287"/>
      <c r="I321" s="287"/>
      <c r="J321" s="287"/>
      <c r="K321" s="287"/>
      <c r="L321" s="287"/>
      <c r="M321" s="287"/>
      <c r="N321" s="287"/>
      <c r="O321" s="287"/>
      <c r="P321" s="287"/>
      <c r="Q321" s="287"/>
      <c r="R321" s="287"/>
      <c r="S321" s="287"/>
      <c r="T321" s="287"/>
      <c r="U321" s="287"/>
      <c r="V321" s="287"/>
      <c r="W321" s="287"/>
      <c r="X321" s="287"/>
      <c r="Y321" s="287"/>
      <c r="Z321" s="287"/>
      <c r="AA321" s="287"/>
      <c r="AB321" s="287"/>
      <c r="AC321" s="287"/>
      <c r="AD321" s="287"/>
      <c r="AE321" s="287"/>
      <c r="AF321" s="287"/>
      <c r="AG321" s="287"/>
      <c r="AH321" s="287"/>
      <c r="AI321" s="287"/>
      <c r="AJ321" s="287"/>
      <c r="AK321" s="287"/>
      <c r="AL321" s="287"/>
      <c r="AM321" s="287"/>
      <c r="AN321" s="287"/>
      <c r="AO321" s="287"/>
      <c r="AP321" s="287"/>
      <c r="AQ321" s="287"/>
      <c r="AR321" s="287"/>
      <c r="AS321" s="287"/>
      <c r="AT321" s="287"/>
      <c r="AU321" s="287"/>
      <c r="AV321" s="287"/>
      <c r="AW321" s="287"/>
      <c r="AX321" s="287"/>
      <c r="AY321" s="287"/>
      <c r="AZ321" s="287"/>
      <c r="BA321" s="287"/>
      <c r="BB321" s="287"/>
      <c r="BC321" s="287"/>
      <c r="BD321" s="287"/>
      <c r="BE321" s="287"/>
      <c r="BF321" s="287"/>
      <c r="BG321" s="287"/>
      <c r="BH321" s="287"/>
      <c r="BI321" s="287"/>
      <c r="BJ321" s="287"/>
      <c r="BK321" s="287"/>
      <c r="BL321" s="287"/>
      <c r="BM321" s="287"/>
      <c r="BN321" s="287"/>
      <c r="BO321" s="287"/>
      <c r="BP321" s="287"/>
      <c r="BQ321" s="287"/>
      <c r="BR321" s="287"/>
      <c r="BS321" s="287"/>
      <c r="BT321" s="287"/>
    </row>
    <row r="322" spans="1:72" s="289" customFormat="1" ht="13.5">
      <c r="A322" s="287"/>
      <c r="B322" s="287"/>
      <c r="C322" s="287"/>
      <c r="D322" s="287"/>
      <c r="E322" s="287"/>
      <c r="F322" s="287"/>
      <c r="G322" s="287"/>
      <c r="H322" s="287"/>
      <c r="I322" s="287"/>
      <c r="J322" s="287"/>
      <c r="K322" s="287"/>
      <c r="L322" s="287"/>
      <c r="M322" s="287"/>
      <c r="N322" s="287"/>
      <c r="O322" s="287"/>
      <c r="P322" s="287"/>
      <c r="Q322" s="287"/>
      <c r="R322" s="287"/>
      <c r="S322" s="287"/>
      <c r="T322" s="287"/>
      <c r="U322" s="287"/>
      <c r="V322" s="287"/>
      <c r="W322" s="287"/>
      <c r="X322" s="287"/>
      <c r="Y322" s="287"/>
      <c r="Z322" s="287"/>
      <c r="AA322" s="287"/>
      <c r="AB322" s="287"/>
      <c r="AC322" s="287"/>
      <c r="AD322" s="287"/>
      <c r="AE322" s="287"/>
      <c r="AF322" s="287"/>
      <c r="AG322" s="287"/>
      <c r="AH322" s="287"/>
      <c r="AI322" s="287"/>
      <c r="AJ322" s="287"/>
      <c r="AK322" s="287"/>
      <c r="AL322" s="287"/>
      <c r="AM322" s="287"/>
      <c r="AN322" s="287"/>
      <c r="AO322" s="287"/>
      <c r="AP322" s="287"/>
      <c r="AQ322" s="287"/>
      <c r="AR322" s="287"/>
      <c r="AS322" s="287"/>
      <c r="AT322" s="287"/>
      <c r="AU322" s="287"/>
      <c r="AV322" s="287"/>
      <c r="AW322" s="287"/>
      <c r="AX322" s="287"/>
      <c r="AY322" s="287"/>
      <c r="AZ322" s="287"/>
      <c r="BA322" s="287"/>
      <c r="BB322" s="287"/>
      <c r="BC322" s="287"/>
      <c r="BD322" s="287"/>
      <c r="BE322" s="287"/>
      <c r="BF322" s="287"/>
      <c r="BG322" s="287"/>
      <c r="BH322" s="287"/>
      <c r="BI322" s="287"/>
      <c r="BJ322" s="287"/>
      <c r="BK322" s="287"/>
      <c r="BL322" s="287"/>
      <c r="BM322" s="287"/>
      <c r="BN322" s="287"/>
      <c r="BO322" s="287"/>
      <c r="BP322" s="287"/>
      <c r="BQ322" s="287"/>
      <c r="BR322" s="287"/>
      <c r="BS322" s="287"/>
      <c r="BT322" s="287"/>
    </row>
    <row r="323" spans="1:72" s="289" customFormat="1" ht="13.5">
      <c r="A323" s="287"/>
      <c r="B323" s="287"/>
      <c r="C323" s="287"/>
      <c r="D323" s="287"/>
      <c r="E323" s="287"/>
      <c r="F323" s="287"/>
      <c r="G323" s="287"/>
      <c r="H323" s="287"/>
      <c r="I323" s="287"/>
      <c r="J323" s="287"/>
      <c r="K323" s="287"/>
      <c r="L323" s="287"/>
      <c r="M323" s="287"/>
      <c r="N323" s="287"/>
      <c r="O323" s="287"/>
      <c r="P323" s="287"/>
      <c r="Q323" s="287"/>
      <c r="R323" s="287"/>
      <c r="S323" s="287"/>
      <c r="T323" s="287"/>
      <c r="U323" s="287"/>
      <c r="V323" s="287"/>
      <c r="W323" s="287"/>
      <c r="X323" s="287"/>
      <c r="Y323" s="287"/>
      <c r="Z323" s="287"/>
      <c r="AA323" s="287"/>
      <c r="AB323" s="287"/>
      <c r="AC323" s="287"/>
      <c r="AD323" s="287"/>
      <c r="AE323" s="287"/>
      <c r="AF323" s="287"/>
      <c r="AG323" s="287"/>
      <c r="AH323" s="287"/>
      <c r="AI323" s="287"/>
      <c r="AJ323" s="287"/>
      <c r="AK323" s="287"/>
      <c r="AL323" s="287"/>
      <c r="AM323" s="287"/>
      <c r="AN323" s="287"/>
      <c r="AO323" s="287"/>
      <c r="AP323" s="287"/>
      <c r="AQ323" s="287"/>
      <c r="AR323" s="287"/>
      <c r="AS323" s="287"/>
      <c r="AT323" s="287"/>
      <c r="AU323" s="287"/>
      <c r="AV323" s="287"/>
      <c r="AW323" s="287"/>
      <c r="AX323" s="287"/>
      <c r="AY323" s="287"/>
      <c r="AZ323" s="287"/>
      <c r="BA323" s="287"/>
      <c r="BB323" s="287"/>
      <c r="BC323" s="287"/>
      <c r="BD323" s="287"/>
      <c r="BE323" s="287"/>
      <c r="BF323" s="287"/>
      <c r="BG323" s="287"/>
      <c r="BH323" s="287"/>
      <c r="BI323" s="287"/>
      <c r="BJ323" s="287"/>
      <c r="BK323" s="287"/>
      <c r="BL323" s="287"/>
      <c r="BM323" s="287"/>
      <c r="BN323" s="287"/>
      <c r="BO323" s="287"/>
      <c r="BP323" s="287"/>
      <c r="BQ323" s="287"/>
      <c r="BR323" s="287"/>
      <c r="BS323" s="287"/>
      <c r="BT323" s="287"/>
    </row>
    <row r="324" spans="1:72" s="289" customFormat="1" ht="13.5">
      <c r="A324" s="287"/>
      <c r="B324" s="287"/>
      <c r="C324" s="287"/>
      <c r="D324" s="287"/>
      <c r="E324" s="287"/>
      <c r="F324" s="287"/>
      <c r="G324" s="287"/>
      <c r="H324" s="287"/>
      <c r="I324" s="287"/>
      <c r="J324" s="287"/>
      <c r="K324" s="287"/>
      <c r="L324" s="287"/>
      <c r="M324" s="287"/>
      <c r="N324" s="287"/>
      <c r="O324" s="287"/>
      <c r="P324" s="287"/>
      <c r="Q324" s="287"/>
      <c r="R324" s="287"/>
      <c r="S324" s="287"/>
      <c r="T324" s="287"/>
      <c r="U324" s="287"/>
      <c r="V324" s="287"/>
      <c r="W324" s="287"/>
      <c r="X324" s="287"/>
      <c r="Y324" s="287"/>
      <c r="Z324" s="287"/>
      <c r="AA324" s="287"/>
      <c r="AB324" s="287"/>
      <c r="AC324" s="287"/>
      <c r="AD324" s="287"/>
      <c r="AE324" s="287"/>
      <c r="AF324" s="287"/>
      <c r="AG324" s="287"/>
      <c r="AH324" s="287"/>
      <c r="AI324" s="287"/>
      <c r="AJ324" s="287"/>
      <c r="AK324" s="287"/>
      <c r="AL324" s="287"/>
      <c r="AM324" s="287"/>
      <c r="AN324" s="287"/>
      <c r="AO324" s="287"/>
      <c r="AP324" s="287"/>
      <c r="AQ324" s="287"/>
      <c r="AR324" s="287"/>
      <c r="AS324" s="287"/>
      <c r="AT324" s="287"/>
      <c r="AU324" s="287"/>
      <c r="AV324" s="287"/>
      <c r="AW324" s="287"/>
      <c r="AX324" s="287"/>
      <c r="AY324" s="287"/>
      <c r="AZ324" s="287"/>
      <c r="BA324" s="287"/>
      <c r="BB324" s="287"/>
      <c r="BC324" s="287"/>
      <c r="BD324" s="287"/>
      <c r="BE324" s="287"/>
      <c r="BF324" s="287"/>
      <c r="BG324" s="287"/>
      <c r="BH324" s="287"/>
      <c r="BI324" s="287"/>
      <c r="BJ324" s="287"/>
      <c r="BK324" s="287"/>
      <c r="BL324" s="287"/>
      <c r="BM324" s="287"/>
      <c r="BN324" s="287"/>
      <c r="BO324" s="287"/>
      <c r="BP324" s="287"/>
      <c r="BQ324" s="287"/>
      <c r="BR324" s="287"/>
      <c r="BS324" s="287"/>
      <c r="BT324" s="287"/>
    </row>
    <row r="325" spans="1:72" s="289" customFormat="1" ht="13.5">
      <c r="A325" s="287"/>
      <c r="B325" s="287"/>
      <c r="C325" s="287"/>
      <c r="D325" s="287"/>
      <c r="E325" s="287"/>
      <c r="F325" s="287"/>
      <c r="G325" s="287"/>
      <c r="H325" s="287"/>
      <c r="I325" s="287"/>
      <c r="J325" s="287"/>
      <c r="K325" s="287"/>
      <c r="L325" s="287"/>
      <c r="M325" s="287"/>
      <c r="N325" s="287"/>
      <c r="O325" s="287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7"/>
      <c r="AU325" s="287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7"/>
      <c r="BI325" s="287"/>
      <c r="BJ325" s="287"/>
      <c r="BK325" s="287"/>
      <c r="BL325" s="287"/>
      <c r="BM325" s="287"/>
      <c r="BN325" s="287"/>
      <c r="BO325" s="287"/>
      <c r="BP325" s="287"/>
      <c r="BQ325" s="287"/>
      <c r="BR325" s="287"/>
      <c r="BS325" s="287"/>
      <c r="BT325" s="287"/>
    </row>
    <row r="326" spans="1:72" s="289" customFormat="1" ht="13.5">
      <c r="A326" s="287"/>
      <c r="B326" s="287"/>
      <c r="C326" s="287"/>
      <c r="D326" s="287"/>
      <c r="E326" s="287"/>
      <c r="F326" s="287"/>
      <c r="G326" s="287"/>
      <c r="H326" s="287"/>
      <c r="I326" s="287"/>
      <c r="J326" s="287"/>
      <c r="K326" s="287"/>
      <c r="L326" s="287"/>
      <c r="M326" s="287"/>
      <c r="N326" s="287"/>
      <c r="O326" s="287"/>
      <c r="P326" s="287"/>
      <c r="Q326" s="287"/>
      <c r="R326" s="287"/>
      <c r="S326" s="287"/>
      <c r="T326" s="287"/>
      <c r="U326" s="287"/>
      <c r="V326" s="287"/>
      <c r="W326" s="287"/>
      <c r="X326" s="287"/>
      <c r="Y326" s="287"/>
      <c r="Z326" s="287"/>
      <c r="AA326" s="287"/>
      <c r="AB326" s="287"/>
      <c r="AC326" s="287"/>
      <c r="AD326" s="287"/>
      <c r="AE326" s="287"/>
      <c r="AF326" s="287"/>
      <c r="AG326" s="287"/>
      <c r="AH326" s="287"/>
      <c r="AI326" s="287"/>
      <c r="AJ326" s="287"/>
      <c r="AK326" s="287"/>
      <c r="AL326" s="287"/>
      <c r="AM326" s="287"/>
      <c r="AN326" s="287"/>
      <c r="AO326" s="287"/>
      <c r="AP326" s="287"/>
      <c r="AQ326" s="287"/>
      <c r="AR326" s="287"/>
      <c r="AS326" s="287"/>
      <c r="AT326" s="287"/>
      <c r="AU326" s="287"/>
      <c r="AV326" s="287"/>
      <c r="AW326" s="287"/>
      <c r="AX326" s="287"/>
      <c r="AY326" s="287"/>
      <c r="AZ326" s="287"/>
      <c r="BA326" s="287"/>
      <c r="BB326" s="287"/>
      <c r="BC326" s="287"/>
      <c r="BD326" s="287"/>
      <c r="BE326" s="287"/>
      <c r="BF326" s="287"/>
      <c r="BG326" s="287"/>
      <c r="BH326" s="287"/>
      <c r="BI326" s="287"/>
      <c r="BJ326" s="287"/>
      <c r="BK326" s="287"/>
      <c r="BL326" s="287"/>
      <c r="BM326" s="287"/>
      <c r="BN326" s="287"/>
      <c r="BO326" s="287"/>
      <c r="BP326" s="287"/>
      <c r="BQ326" s="287"/>
      <c r="BR326" s="287"/>
      <c r="BS326" s="287"/>
      <c r="BT326" s="287"/>
    </row>
    <row r="327" spans="1:72" s="289" customFormat="1" ht="13.5">
      <c r="A327" s="287"/>
      <c r="B327" s="287"/>
      <c r="C327" s="287"/>
      <c r="D327" s="287"/>
      <c r="E327" s="287"/>
      <c r="F327" s="287"/>
      <c r="G327" s="287"/>
      <c r="H327" s="287"/>
      <c r="I327" s="287"/>
      <c r="J327" s="287"/>
      <c r="K327" s="287"/>
      <c r="L327" s="287"/>
      <c r="M327" s="287"/>
      <c r="N327" s="287"/>
      <c r="O327" s="287"/>
      <c r="P327" s="287"/>
      <c r="Q327" s="287"/>
      <c r="R327" s="287"/>
      <c r="S327" s="287"/>
      <c r="T327" s="287"/>
      <c r="U327" s="287"/>
      <c r="V327" s="287"/>
      <c r="W327" s="287"/>
      <c r="X327" s="287"/>
      <c r="Y327" s="287"/>
      <c r="Z327" s="287"/>
      <c r="AA327" s="287"/>
      <c r="AB327" s="287"/>
      <c r="AC327" s="287"/>
      <c r="AD327" s="287"/>
      <c r="AE327" s="287"/>
      <c r="AF327" s="287"/>
      <c r="AG327" s="287"/>
      <c r="AH327" s="287"/>
      <c r="AI327" s="287"/>
      <c r="AJ327" s="287"/>
      <c r="AK327" s="287"/>
      <c r="AL327" s="287"/>
      <c r="AM327" s="287"/>
      <c r="AN327" s="287"/>
      <c r="AO327" s="287"/>
      <c r="AP327" s="287"/>
      <c r="AQ327" s="287"/>
      <c r="AR327" s="287"/>
      <c r="AS327" s="287"/>
      <c r="AT327" s="287"/>
      <c r="AU327" s="287"/>
      <c r="AV327" s="287"/>
      <c r="AW327" s="287"/>
      <c r="AX327" s="287"/>
      <c r="AY327" s="287"/>
      <c r="AZ327" s="287"/>
      <c r="BA327" s="287"/>
      <c r="BB327" s="287"/>
      <c r="BC327" s="287"/>
      <c r="BD327" s="287"/>
      <c r="BE327" s="287"/>
      <c r="BF327" s="287"/>
      <c r="BG327" s="287"/>
      <c r="BH327" s="287"/>
      <c r="BI327" s="287"/>
      <c r="BJ327" s="287"/>
      <c r="BK327" s="287"/>
      <c r="BL327" s="287"/>
      <c r="BM327" s="287"/>
      <c r="BN327" s="287"/>
      <c r="BO327" s="287"/>
      <c r="BP327" s="287"/>
      <c r="BQ327" s="287"/>
      <c r="BR327" s="287"/>
      <c r="BS327" s="287"/>
      <c r="BT327" s="287"/>
    </row>
    <row r="328" spans="1:72" s="289" customFormat="1" ht="13.5">
      <c r="A328" s="287"/>
      <c r="B328" s="287"/>
      <c r="C328" s="287"/>
      <c r="D328" s="287"/>
      <c r="E328" s="287"/>
      <c r="F328" s="287"/>
      <c r="G328" s="287"/>
      <c r="H328" s="287"/>
      <c r="I328" s="287"/>
      <c r="J328" s="287"/>
      <c r="K328" s="287"/>
      <c r="L328" s="287"/>
      <c r="M328" s="287"/>
      <c r="N328" s="287"/>
      <c r="O328" s="287"/>
      <c r="P328" s="287"/>
      <c r="Q328" s="287"/>
      <c r="R328" s="287"/>
      <c r="S328" s="287"/>
      <c r="T328" s="287"/>
      <c r="U328" s="287"/>
      <c r="V328" s="287"/>
      <c r="W328" s="287"/>
      <c r="X328" s="287"/>
      <c r="Y328" s="287"/>
      <c r="Z328" s="287"/>
      <c r="AA328" s="287"/>
      <c r="AB328" s="287"/>
      <c r="AC328" s="287"/>
      <c r="AD328" s="287"/>
      <c r="AE328" s="287"/>
      <c r="AF328" s="287"/>
      <c r="AG328" s="287"/>
      <c r="AH328" s="287"/>
      <c r="AI328" s="287"/>
      <c r="AJ328" s="287"/>
      <c r="AK328" s="287"/>
      <c r="AL328" s="287"/>
      <c r="AM328" s="287"/>
      <c r="AN328" s="287"/>
      <c r="AO328" s="287"/>
      <c r="AP328" s="287"/>
      <c r="AQ328" s="287"/>
      <c r="AR328" s="287"/>
      <c r="AS328" s="287"/>
      <c r="AT328" s="287"/>
      <c r="AU328" s="287"/>
      <c r="AV328" s="287"/>
      <c r="AW328" s="287"/>
      <c r="AX328" s="287"/>
      <c r="AY328" s="287"/>
      <c r="AZ328" s="287"/>
      <c r="BA328" s="287"/>
      <c r="BB328" s="287"/>
      <c r="BC328" s="287"/>
      <c r="BD328" s="287"/>
      <c r="BE328" s="287"/>
      <c r="BF328" s="287"/>
      <c r="BG328" s="287"/>
      <c r="BH328" s="287"/>
      <c r="BI328" s="287"/>
      <c r="BJ328" s="287"/>
      <c r="BK328" s="287"/>
      <c r="BL328" s="287"/>
      <c r="BM328" s="287"/>
      <c r="BN328" s="287"/>
      <c r="BO328" s="287"/>
      <c r="BP328" s="287"/>
      <c r="BQ328" s="287"/>
      <c r="BR328" s="287"/>
      <c r="BS328" s="287"/>
      <c r="BT328" s="287"/>
    </row>
    <row r="329" spans="1:72" s="289" customFormat="1" ht="13.5">
      <c r="A329" s="287"/>
      <c r="B329" s="287"/>
      <c r="C329" s="287"/>
      <c r="D329" s="287"/>
      <c r="E329" s="287"/>
      <c r="F329" s="287"/>
      <c r="G329" s="287"/>
      <c r="H329" s="287"/>
      <c r="I329" s="287"/>
      <c r="J329" s="287"/>
      <c r="K329" s="287"/>
      <c r="L329" s="287"/>
      <c r="M329" s="287"/>
      <c r="N329" s="287"/>
      <c r="O329" s="287"/>
      <c r="P329" s="287"/>
      <c r="Q329" s="287"/>
      <c r="R329" s="287"/>
      <c r="S329" s="287"/>
      <c r="T329" s="287"/>
      <c r="U329" s="287"/>
      <c r="V329" s="287"/>
      <c r="W329" s="287"/>
      <c r="X329" s="287"/>
      <c r="Y329" s="287"/>
      <c r="Z329" s="287"/>
      <c r="AA329" s="287"/>
      <c r="AB329" s="287"/>
      <c r="AC329" s="287"/>
      <c r="AD329" s="287"/>
      <c r="AE329" s="287"/>
      <c r="AF329" s="287"/>
      <c r="AG329" s="287"/>
      <c r="AH329" s="287"/>
      <c r="AI329" s="287"/>
      <c r="AJ329" s="287"/>
      <c r="AK329" s="287"/>
      <c r="AL329" s="287"/>
      <c r="AM329" s="287"/>
      <c r="AN329" s="287"/>
      <c r="AO329" s="287"/>
      <c r="AP329" s="287"/>
      <c r="AQ329" s="287"/>
      <c r="AR329" s="287"/>
      <c r="AS329" s="287"/>
      <c r="AT329" s="287"/>
      <c r="AU329" s="287"/>
      <c r="AV329" s="287"/>
      <c r="AW329" s="287"/>
      <c r="AX329" s="287"/>
      <c r="AY329" s="287"/>
      <c r="AZ329" s="287"/>
      <c r="BA329" s="287"/>
      <c r="BB329" s="287"/>
      <c r="BC329" s="287"/>
      <c r="BD329" s="287"/>
      <c r="BE329" s="287"/>
      <c r="BF329" s="287"/>
      <c r="BG329" s="287"/>
      <c r="BH329" s="287"/>
      <c r="BI329" s="287"/>
      <c r="BJ329" s="287"/>
      <c r="BK329" s="287"/>
      <c r="BL329" s="287"/>
      <c r="BM329" s="287"/>
      <c r="BN329" s="287"/>
      <c r="BO329" s="287"/>
      <c r="BP329" s="287"/>
      <c r="BQ329" s="287"/>
      <c r="BR329" s="287"/>
      <c r="BS329" s="287"/>
      <c r="BT329" s="287"/>
    </row>
    <row r="330" spans="1:72" s="289" customFormat="1" ht="13.5">
      <c r="A330" s="287"/>
      <c r="B330" s="287"/>
      <c r="C330" s="287"/>
      <c r="D330" s="28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7"/>
      <c r="R330" s="287"/>
      <c r="S330" s="287"/>
      <c r="T330" s="287"/>
      <c r="U330" s="287"/>
      <c r="V330" s="287"/>
      <c r="W330" s="287"/>
      <c r="X330" s="287"/>
      <c r="Y330" s="287"/>
      <c r="Z330" s="287"/>
      <c r="AA330" s="287"/>
      <c r="AB330" s="287"/>
      <c r="AC330" s="287"/>
      <c r="AD330" s="287"/>
      <c r="AE330" s="287"/>
      <c r="AF330" s="287"/>
      <c r="AG330" s="287"/>
      <c r="AH330" s="287"/>
      <c r="AI330" s="287"/>
      <c r="AJ330" s="287"/>
      <c r="AK330" s="287"/>
      <c r="AL330" s="287"/>
      <c r="AM330" s="287"/>
      <c r="AN330" s="287"/>
      <c r="AO330" s="287"/>
      <c r="AP330" s="287"/>
      <c r="AQ330" s="287"/>
      <c r="AR330" s="287"/>
      <c r="AS330" s="287"/>
      <c r="AT330" s="287"/>
      <c r="AU330" s="287"/>
      <c r="AV330" s="287"/>
      <c r="AW330" s="287"/>
      <c r="AX330" s="287"/>
      <c r="AY330" s="287"/>
      <c r="AZ330" s="287"/>
      <c r="BA330" s="287"/>
      <c r="BB330" s="287"/>
      <c r="BC330" s="287"/>
      <c r="BD330" s="287"/>
      <c r="BE330" s="287"/>
      <c r="BF330" s="287"/>
      <c r="BG330" s="287"/>
      <c r="BH330" s="287"/>
      <c r="BI330" s="287"/>
      <c r="BJ330" s="287"/>
      <c r="BK330" s="287"/>
      <c r="BL330" s="287"/>
      <c r="BM330" s="287"/>
      <c r="BN330" s="287"/>
      <c r="BO330" s="287"/>
      <c r="BP330" s="287"/>
      <c r="BQ330" s="287"/>
      <c r="BR330" s="287"/>
      <c r="BS330" s="287"/>
      <c r="BT330" s="287"/>
    </row>
    <row r="331" spans="1:72" s="289" customFormat="1" ht="13.5">
      <c r="A331" s="287"/>
      <c r="B331" s="287"/>
      <c r="C331" s="287"/>
      <c r="D331" s="287"/>
      <c r="E331" s="287"/>
      <c r="F331" s="287"/>
      <c r="G331" s="287"/>
      <c r="H331" s="287"/>
      <c r="I331" s="287"/>
      <c r="J331" s="287"/>
      <c r="K331" s="287"/>
      <c r="L331" s="287"/>
      <c r="M331" s="287"/>
      <c r="N331" s="287"/>
      <c r="O331" s="287"/>
      <c r="P331" s="287"/>
      <c r="Q331" s="287"/>
      <c r="R331" s="287"/>
      <c r="S331" s="287"/>
      <c r="T331" s="287"/>
      <c r="U331" s="287"/>
      <c r="V331" s="287"/>
      <c r="W331" s="287"/>
      <c r="X331" s="287"/>
      <c r="Y331" s="287"/>
      <c r="Z331" s="287"/>
      <c r="AA331" s="287"/>
      <c r="AB331" s="287"/>
      <c r="AC331" s="287"/>
      <c r="AD331" s="287"/>
      <c r="AE331" s="287"/>
      <c r="AF331" s="287"/>
      <c r="AG331" s="287"/>
      <c r="AH331" s="287"/>
      <c r="AI331" s="287"/>
      <c r="AJ331" s="287"/>
      <c r="AK331" s="287"/>
      <c r="AL331" s="287"/>
      <c r="AM331" s="287"/>
      <c r="AN331" s="287"/>
      <c r="AO331" s="287"/>
      <c r="AP331" s="287"/>
      <c r="AQ331" s="287"/>
      <c r="AR331" s="287"/>
      <c r="AS331" s="287"/>
      <c r="AT331" s="287"/>
      <c r="AU331" s="287"/>
      <c r="AV331" s="287"/>
      <c r="AW331" s="287"/>
      <c r="AX331" s="287"/>
      <c r="AY331" s="287"/>
      <c r="AZ331" s="287"/>
      <c r="BA331" s="287"/>
      <c r="BB331" s="287"/>
      <c r="BC331" s="287"/>
      <c r="BD331" s="287"/>
      <c r="BE331" s="287"/>
      <c r="BF331" s="287"/>
      <c r="BG331" s="287"/>
      <c r="BH331" s="287"/>
      <c r="BI331" s="287"/>
      <c r="BJ331" s="287"/>
      <c r="BK331" s="287"/>
      <c r="BL331" s="287"/>
      <c r="BM331" s="287"/>
      <c r="BN331" s="287"/>
      <c r="BO331" s="287"/>
      <c r="BP331" s="287"/>
      <c r="BQ331" s="287"/>
      <c r="BR331" s="287"/>
      <c r="BS331" s="287"/>
      <c r="BT331" s="287"/>
    </row>
    <row r="332" spans="1:72" s="289" customFormat="1" ht="13.5">
      <c r="A332" s="287"/>
      <c r="B332" s="287"/>
      <c r="C332" s="287"/>
      <c r="D332" s="287"/>
      <c r="E332" s="287"/>
      <c r="F332" s="287"/>
      <c r="G332" s="287"/>
      <c r="H332" s="287"/>
      <c r="I332" s="287"/>
      <c r="J332" s="287"/>
      <c r="K332" s="287"/>
      <c r="L332" s="287"/>
      <c r="M332" s="287"/>
      <c r="N332" s="287"/>
      <c r="O332" s="287"/>
      <c r="P332" s="287"/>
      <c r="Q332" s="287"/>
      <c r="R332" s="287"/>
      <c r="S332" s="287"/>
      <c r="T332" s="287"/>
      <c r="U332" s="287"/>
      <c r="V332" s="287"/>
      <c r="W332" s="287"/>
      <c r="X332" s="287"/>
      <c r="Y332" s="287"/>
      <c r="Z332" s="287"/>
      <c r="AA332" s="287"/>
      <c r="AB332" s="287"/>
      <c r="AC332" s="287"/>
      <c r="AD332" s="287"/>
      <c r="AE332" s="287"/>
      <c r="AF332" s="287"/>
      <c r="AG332" s="287"/>
      <c r="AH332" s="287"/>
      <c r="AI332" s="287"/>
      <c r="AJ332" s="287"/>
      <c r="AK332" s="287"/>
      <c r="AL332" s="287"/>
      <c r="AM332" s="287"/>
      <c r="AN332" s="287"/>
      <c r="AO332" s="287"/>
      <c r="AP332" s="287"/>
      <c r="AQ332" s="287"/>
      <c r="AR332" s="287"/>
      <c r="AS332" s="287"/>
      <c r="AT332" s="287"/>
      <c r="AU332" s="287"/>
      <c r="AV332" s="287"/>
      <c r="AW332" s="287"/>
      <c r="AX332" s="287"/>
      <c r="AY332" s="287"/>
      <c r="AZ332" s="287"/>
      <c r="BA332" s="287"/>
      <c r="BB332" s="287"/>
      <c r="BC332" s="287"/>
      <c r="BD332" s="287"/>
      <c r="BE332" s="287"/>
      <c r="BF332" s="287"/>
      <c r="BG332" s="287"/>
      <c r="BH332" s="287"/>
      <c r="BI332" s="287"/>
      <c r="BJ332" s="287"/>
      <c r="BK332" s="287"/>
      <c r="BL332" s="287"/>
      <c r="BM332" s="287"/>
      <c r="BN332" s="287"/>
      <c r="BO332" s="287"/>
      <c r="BP332" s="287"/>
      <c r="BQ332" s="287"/>
      <c r="BR332" s="287"/>
      <c r="BS332" s="287"/>
      <c r="BT332" s="287"/>
    </row>
    <row r="333" spans="1:72" s="289" customFormat="1" ht="13.5">
      <c r="A333" s="287"/>
      <c r="B333" s="287"/>
      <c r="C333" s="287"/>
      <c r="D333" s="287"/>
      <c r="E333" s="287"/>
      <c r="F333" s="287"/>
      <c r="G333" s="287"/>
      <c r="H333" s="287"/>
      <c r="I333" s="287"/>
      <c r="J333" s="287"/>
      <c r="K333" s="287"/>
      <c r="L333" s="287"/>
      <c r="M333" s="287"/>
      <c r="N333" s="287"/>
      <c r="O333" s="287"/>
      <c r="P333" s="287"/>
      <c r="Q333" s="287"/>
      <c r="R333" s="287"/>
      <c r="S333" s="287"/>
      <c r="T333" s="287"/>
      <c r="U333" s="287"/>
      <c r="V333" s="287"/>
      <c r="W333" s="287"/>
      <c r="X333" s="287"/>
      <c r="Y333" s="287"/>
      <c r="Z333" s="287"/>
      <c r="AA333" s="287"/>
      <c r="AB333" s="287"/>
      <c r="AC333" s="287"/>
      <c r="AD333" s="287"/>
      <c r="AE333" s="287"/>
      <c r="AF333" s="287"/>
      <c r="AG333" s="287"/>
      <c r="AH333" s="287"/>
      <c r="AI333" s="287"/>
      <c r="AJ333" s="287"/>
      <c r="AK333" s="287"/>
      <c r="AL333" s="287"/>
      <c r="AM333" s="287"/>
      <c r="AN333" s="287"/>
      <c r="AO333" s="287"/>
      <c r="AP333" s="287"/>
      <c r="AQ333" s="287"/>
      <c r="AR333" s="287"/>
      <c r="AS333" s="287"/>
      <c r="AT333" s="287"/>
      <c r="AU333" s="287"/>
      <c r="AV333" s="287"/>
      <c r="AW333" s="287"/>
      <c r="AX333" s="287"/>
      <c r="AY333" s="287"/>
      <c r="AZ333" s="287"/>
      <c r="BA333" s="287"/>
      <c r="BB333" s="287"/>
      <c r="BC333" s="287"/>
      <c r="BD333" s="287"/>
      <c r="BE333" s="287"/>
      <c r="BF333" s="287"/>
      <c r="BG333" s="287"/>
      <c r="BH333" s="287"/>
      <c r="BI333" s="287"/>
      <c r="BJ333" s="287"/>
      <c r="BK333" s="287"/>
      <c r="BL333" s="287"/>
      <c r="BM333" s="287"/>
      <c r="BN333" s="287"/>
      <c r="BO333" s="287"/>
      <c r="BP333" s="287"/>
      <c r="BQ333" s="287"/>
      <c r="BR333" s="287"/>
      <c r="BS333" s="287"/>
      <c r="BT333" s="287"/>
    </row>
    <row r="334" spans="1:72" s="289" customFormat="1" ht="13.5">
      <c r="A334" s="287"/>
      <c r="B334" s="287"/>
      <c r="C334" s="287"/>
      <c r="D334" s="287"/>
      <c r="E334" s="287"/>
      <c r="F334" s="287"/>
      <c r="G334" s="287"/>
      <c r="H334" s="287"/>
      <c r="I334" s="287"/>
      <c r="J334" s="287"/>
      <c r="K334" s="287"/>
      <c r="L334" s="287"/>
      <c r="M334" s="287"/>
      <c r="N334" s="287"/>
      <c r="O334" s="287"/>
      <c r="P334" s="287"/>
      <c r="Q334" s="287"/>
      <c r="R334" s="287"/>
      <c r="S334" s="287"/>
      <c r="T334" s="287"/>
      <c r="U334" s="287"/>
      <c r="V334" s="287"/>
      <c r="W334" s="287"/>
      <c r="X334" s="287"/>
      <c r="Y334" s="287"/>
      <c r="Z334" s="287"/>
      <c r="AA334" s="287"/>
      <c r="AB334" s="287"/>
      <c r="AC334" s="287"/>
      <c r="AD334" s="287"/>
      <c r="AE334" s="287"/>
      <c r="AF334" s="287"/>
      <c r="AG334" s="287"/>
      <c r="AH334" s="287"/>
      <c r="AI334" s="287"/>
      <c r="AJ334" s="287"/>
      <c r="AK334" s="287"/>
      <c r="AL334" s="287"/>
      <c r="AM334" s="287"/>
      <c r="AN334" s="287"/>
      <c r="AO334" s="287"/>
      <c r="AP334" s="287"/>
      <c r="AQ334" s="287"/>
      <c r="AR334" s="287"/>
      <c r="AS334" s="287"/>
      <c r="AT334" s="287"/>
      <c r="AU334" s="287"/>
      <c r="AV334" s="287"/>
      <c r="AW334" s="287"/>
      <c r="AX334" s="287"/>
      <c r="AY334" s="287"/>
      <c r="AZ334" s="287"/>
      <c r="BA334" s="287"/>
      <c r="BB334" s="287"/>
      <c r="BC334" s="287"/>
      <c r="BD334" s="287"/>
      <c r="BE334" s="287"/>
      <c r="BF334" s="287"/>
      <c r="BG334" s="287"/>
      <c r="BH334" s="287"/>
      <c r="BI334" s="287"/>
      <c r="BJ334" s="287"/>
      <c r="BK334" s="287"/>
      <c r="BL334" s="287"/>
      <c r="BM334" s="287"/>
      <c r="BN334" s="287"/>
      <c r="BO334" s="287"/>
      <c r="BP334" s="287"/>
      <c r="BQ334" s="287"/>
      <c r="BR334" s="287"/>
      <c r="BS334" s="287"/>
      <c r="BT334" s="287"/>
    </row>
    <row r="335" spans="1:72" s="289" customFormat="1" ht="13.5">
      <c r="A335" s="287"/>
      <c r="B335" s="287"/>
      <c r="C335" s="287"/>
      <c r="D335" s="287"/>
      <c r="E335" s="287"/>
      <c r="F335" s="287"/>
      <c r="G335" s="287"/>
      <c r="H335" s="287"/>
      <c r="I335" s="287"/>
      <c r="J335" s="287"/>
      <c r="K335" s="287"/>
      <c r="L335" s="287"/>
      <c r="M335" s="287"/>
      <c r="N335" s="287"/>
      <c r="O335" s="287"/>
      <c r="P335" s="287"/>
      <c r="Q335" s="287"/>
      <c r="R335" s="287"/>
      <c r="S335" s="287"/>
      <c r="T335" s="287"/>
      <c r="U335" s="287"/>
      <c r="V335" s="287"/>
      <c r="W335" s="287"/>
      <c r="X335" s="287"/>
      <c r="Y335" s="287"/>
      <c r="Z335" s="287"/>
      <c r="AA335" s="287"/>
      <c r="AB335" s="287"/>
      <c r="AC335" s="287"/>
      <c r="AD335" s="287"/>
      <c r="AE335" s="287"/>
      <c r="AF335" s="287"/>
      <c r="AG335" s="287"/>
      <c r="AH335" s="287"/>
      <c r="AI335" s="287"/>
      <c r="AJ335" s="287"/>
      <c r="AK335" s="287"/>
      <c r="AL335" s="287"/>
      <c r="AM335" s="287"/>
      <c r="AN335" s="287"/>
      <c r="AO335" s="287"/>
      <c r="AP335" s="287"/>
      <c r="AQ335" s="287"/>
      <c r="AR335" s="287"/>
      <c r="AS335" s="287"/>
      <c r="AT335" s="287"/>
      <c r="AU335" s="287"/>
      <c r="AV335" s="287"/>
      <c r="AW335" s="287"/>
      <c r="AX335" s="287"/>
      <c r="AY335" s="287"/>
      <c r="AZ335" s="287"/>
      <c r="BA335" s="287"/>
      <c r="BB335" s="287"/>
      <c r="BC335" s="287"/>
      <c r="BD335" s="287"/>
      <c r="BE335" s="287"/>
      <c r="BF335" s="287"/>
      <c r="BG335" s="287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/>
      <c r="BT335" s="287"/>
    </row>
    <row r="336" spans="1:72" s="289" customFormat="1" ht="13.5">
      <c r="A336" s="287"/>
      <c r="B336" s="287"/>
      <c r="C336" s="287"/>
      <c r="D336" s="287"/>
      <c r="E336" s="287"/>
      <c r="F336" s="287"/>
      <c r="G336" s="287"/>
      <c r="H336" s="287"/>
      <c r="I336" s="287"/>
      <c r="J336" s="287"/>
      <c r="K336" s="287"/>
      <c r="L336" s="287"/>
      <c r="M336" s="287"/>
      <c r="N336" s="287"/>
      <c r="O336" s="287"/>
      <c r="P336" s="287"/>
      <c r="Q336" s="287"/>
      <c r="R336" s="287"/>
      <c r="S336" s="287"/>
      <c r="T336" s="287"/>
      <c r="U336" s="287"/>
      <c r="V336" s="287"/>
      <c r="W336" s="287"/>
      <c r="X336" s="287"/>
      <c r="Y336" s="287"/>
      <c r="Z336" s="287"/>
      <c r="AA336" s="287"/>
      <c r="AB336" s="287"/>
      <c r="AC336" s="287"/>
      <c r="AD336" s="287"/>
      <c r="AE336" s="287"/>
      <c r="AF336" s="287"/>
      <c r="AG336" s="287"/>
      <c r="AH336" s="287"/>
      <c r="AI336" s="287"/>
      <c r="AJ336" s="287"/>
      <c r="AK336" s="287"/>
      <c r="AL336" s="287"/>
      <c r="AM336" s="287"/>
      <c r="AN336" s="287"/>
      <c r="AO336" s="287"/>
      <c r="AP336" s="287"/>
      <c r="AQ336" s="287"/>
      <c r="AR336" s="287"/>
      <c r="AS336" s="287"/>
      <c r="AT336" s="287"/>
      <c r="AU336" s="287"/>
      <c r="AV336" s="287"/>
      <c r="AW336" s="287"/>
      <c r="AX336" s="287"/>
      <c r="AY336" s="287"/>
      <c r="AZ336" s="287"/>
      <c r="BA336" s="287"/>
      <c r="BB336" s="287"/>
      <c r="BC336" s="287"/>
      <c r="BD336" s="287"/>
      <c r="BE336" s="287"/>
      <c r="BF336" s="287"/>
      <c r="BG336" s="287"/>
      <c r="BH336" s="287"/>
      <c r="BI336" s="287"/>
      <c r="BJ336" s="287"/>
      <c r="BK336" s="287"/>
      <c r="BL336" s="287"/>
      <c r="BM336" s="287"/>
      <c r="BN336" s="287"/>
      <c r="BO336" s="287"/>
      <c r="BP336" s="287"/>
      <c r="BQ336" s="287"/>
      <c r="BR336" s="287"/>
      <c r="BS336" s="287"/>
      <c r="BT336" s="287"/>
    </row>
    <row r="337" spans="1:72" s="289" customFormat="1" ht="13.5">
      <c r="A337" s="287"/>
      <c r="B337" s="287"/>
      <c r="C337" s="287"/>
      <c r="D337" s="287"/>
      <c r="E337" s="287"/>
      <c r="F337" s="287"/>
      <c r="G337" s="287"/>
      <c r="H337" s="287"/>
      <c r="I337" s="287"/>
      <c r="J337" s="287"/>
      <c r="K337" s="287"/>
      <c r="L337" s="287"/>
      <c r="M337" s="287"/>
      <c r="N337" s="287"/>
      <c r="O337" s="287"/>
      <c r="P337" s="287"/>
      <c r="Q337" s="287"/>
      <c r="R337" s="287"/>
      <c r="S337" s="287"/>
      <c r="T337" s="287"/>
      <c r="U337" s="287"/>
      <c r="V337" s="287"/>
      <c r="W337" s="287"/>
      <c r="X337" s="287"/>
      <c r="Y337" s="287"/>
      <c r="Z337" s="287"/>
      <c r="AA337" s="287"/>
      <c r="AB337" s="287"/>
      <c r="AC337" s="287"/>
      <c r="AD337" s="287"/>
      <c r="AE337" s="287"/>
      <c r="AF337" s="287"/>
      <c r="AG337" s="287"/>
      <c r="AH337" s="287"/>
      <c r="AI337" s="287"/>
      <c r="AJ337" s="287"/>
      <c r="AK337" s="287"/>
      <c r="AL337" s="287"/>
      <c r="AM337" s="287"/>
      <c r="AN337" s="287"/>
      <c r="AO337" s="287"/>
      <c r="AP337" s="287"/>
      <c r="AQ337" s="287"/>
      <c r="AR337" s="287"/>
      <c r="AS337" s="287"/>
      <c r="AT337" s="287"/>
      <c r="AU337" s="287"/>
      <c r="AV337" s="287"/>
      <c r="AW337" s="287"/>
      <c r="AX337" s="287"/>
      <c r="AY337" s="287"/>
      <c r="AZ337" s="287"/>
      <c r="BA337" s="287"/>
      <c r="BB337" s="287"/>
      <c r="BC337" s="287"/>
      <c r="BD337" s="287"/>
      <c r="BE337" s="287"/>
      <c r="BF337" s="287"/>
      <c r="BG337" s="287"/>
      <c r="BH337" s="287"/>
      <c r="BI337" s="287"/>
      <c r="BJ337" s="287"/>
      <c r="BK337" s="287"/>
      <c r="BL337" s="287"/>
      <c r="BM337" s="287"/>
      <c r="BN337" s="287"/>
      <c r="BO337" s="287"/>
      <c r="BP337" s="287"/>
      <c r="BQ337" s="287"/>
      <c r="BR337" s="287"/>
      <c r="BS337" s="287"/>
      <c r="BT337" s="287"/>
    </row>
    <row r="338" spans="1:72" s="289" customFormat="1" ht="13.5">
      <c r="A338" s="287"/>
      <c r="B338" s="287"/>
      <c r="C338" s="287"/>
      <c r="D338" s="287"/>
      <c r="E338" s="287"/>
      <c r="F338" s="287"/>
      <c r="G338" s="287"/>
      <c r="H338" s="287"/>
      <c r="I338" s="287"/>
      <c r="J338" s="287"/>
      <c r="K338" s="287"/>
      <c r="L338" s="287"/>
      <c r="M338" s="287"/>
      <c r="N338" s="287"/>
      <c r="O338" s="287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7"/>
      <c r="AU338" s="287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7"/>
      <c r="BI338" s="287"/>
      <c r="BJ338" s="287"/>
      <c r="BK338" s="287"/>
      <c r="BL338" s="287"/>
      <c r="BM338" s="287"/>
      <c r="BN338" s="287"/>
      <c r="BO338" s="287"/>
      <c r="BP338" s="287"/>
      <c r="BQ338" s="287"/>
      <c r="BR338" s="287"/>
      <c r="BS338" s="287"/>
      <c r="BT338" s="287"/>
    </row>
    <row r="339" spans="1:72" s="289" customFormat="1" ht="13.5">
      <c r="A339" s="287"/>
      <c r="B339" s="287"/>
      <c r="C339" s="287"/>
      <c r="D339" s="287"/>
      <c r="E339" s="287"/>
      <c r="F339" s="287"/>
      <c r="G339" s="287"/>
      <c r="H339" s="287"/>
      <c r="I339" s="287"/>
      <c r="J339" s="287"/>
      <c r="K339" s="287"/>
      <c r="L339" s="287"/>
      <c r="M339" s="287"/>
      <c r="N339" s="287"/>
      <c r="O339" s="287"/>
      <c r="P339" s="287"/>
      <c r="Q339" s="287"/>
      <c r="R339" s="287"/>
      <c r="S339" s="287"/>
      <c r="T339" s="287"/>
      <c r="U339" s="287"/>
      <c r="V339" s="287"/>
      <c r="W339" s="287"/>
      <c r="X339" s="287"/>
      <c r="Y339" s="287"/>
      <c r="Z339" s="287"/>
      <c r="AA339" s="287"/>
      <c r="AB339" s="287"/>
      <c r="AC339" s="287"/>
      <c r="AD339" s="287"/>
      <c r="AE339" s="287"/>
      <c r="AF339" s="287"/>
      <c r="AG339" s="287"/>
      <c r="AH339" s="287"/>
      <c r="AI339" s="287"/>
      <c r="AJ339" s="287"/>
      <c r="AK339" s="287"/>
      <c r="AL339" s="287"/>
      <c r="AM339" s="287"/>
      <c r="AN339" s="287"/>
      <c r="AO339" s="287"/>
      <c r="AP339" s="287"/>
      <c r="AQ339" s="287"/>
      <c r="AR339" s="287"/>
      <c r="AS339" s="287"/>
      <c r="AT339" s="287"/>
      <c r="AU339" s="287"/>
      <c r="AV339" s="287"/>
      <c r="AW339" s="287"/>
      <c r="AX339" s="287"/>
      <c r="AY339" s="287"/>
      <c r="AZ339" s="287"/>
      <c r="BA339" s="287"/>
      <c r="BB339" s="287"/>
      <c r="BC339" s="287"/>
      <c r="BD339" s="287"/>
      <c r="BE339" s="287"/>
      <c r="BF339" s="287"/>
      <c r="BG339" s="287"/>
      <c r="BH339" s="287"/>
      <c r="BI339" s="287"/>
      <c r="BJ339" s="287"/>
      <c r="BK339" s="287"/>
      <c r="BL339" s="287"/>
      <c r="BM339" s="287"/>
      <c r="BN339" s="287"/>
      <c r="BO339" s="287"/>
      <c r="BP339" s="287"/>
      <c r="BQ339" s="287"/>
      <c r="BR339" s="287"/>
      <c r="BS339" s="287"/>
      <c r="BT339" s="287"/>
    </row>
    <row r="340" spans="1:72" s="289" customFormat="1" ht="13.5">
      <c r="A340" s="287"/>
      <c r="B340" s="287"/>
      <c r="C340" s="287"/>
      <c r="D340" s="287"/>
      <c r="E340" s="287"/>
      <c r="F340" s="287"/>
      <c r="G340" s="287"/>
      <c r="H340" s="287"/>
      <c r="I340" s="287"/>
      <c r="J340" s="287"/>
      <c r="K340" s="287"/>
      <c r="L340" s="287"/>
      <c r="M340" s="287"/>
      <c r="N340" s="287"/>
      <c r="O340" s="287"/>
      <c r="P340" s="287"/>
      <c r="Q340" s="287"/>
      <c r="R340" s="287"/>
      <c r="S340" s="287"/>
      <c r="T340" s="287"/>
      <c r="U340" s="287"/>
      <c r="V340" s="287"/>
      <c r="W340" s="287"/>
      <c r="X340" s="287"/>
      <c r="Y340" s="287"/>
      <c r="Z340" s="287"/>
      <c r="AA340" s="287"/>
      <c r="AB340" s="287"/>
      <c r="AC340" s="287"/>
      <c r="AD340" s="287"/>
      <c r="AE340" s="287"/>
      <c r="AF340" s="287"/>
      <c r="AG340" s="287"/>
      <c r="AH340" s="287"/>
      <c r="AI340" s="287"/>
      <c r="AJ340" s="287"/>
      <c r="AK340" s="287"/>
      <c r="AL340" s="287"/>
      <c r="AM340" s="287"/>
      <c r="AN340" s="287"/>
      <c r="AO340" s="287"/>
      <c r="AP340" s="287"/>
      <c r="AQ340" s="287"/>
      <c r="AR340" s="287"/>
      <c r="AS340" s="287"/>
      <c r="AT340" s="287"/>
      <c r="AU340" s="287"/>
      <c r="AV340" s="287"/>
      <c r="AW340" s="287"/>
      <c r="AX340" s="287"/>
      <c r="AY340" s="287"/>
      <c r="AZ340" s="287"/>
      <c r="BA340" s="287"/>
      <c r="BB340" s="287"/>
      <c r="BC340" s="287"/>
      <c r="BD340" s="287"/>
      <c r="BE340" s="287"/>
      <c r="BF340" s="287"/>
      <c r="BG340" s="287"/>
      <c r="BH340" s="287"/>
      <c r="BI340" s="287"/>
      <c r="BJ340" s="287"/>
      <c r="BK340" s="287"/>
      <c r="BL340" s="287"/>
      <c r="BM340" s="287"/>
      <c r="BN340" s="287"/>
      <c r="BO340" s="287"/>
      <c r="BP340" s="287"/>
      <c r="BQ340" s="287"/>
      <c r="BR340" s="287"/>
      <c r="BS340" s="287"/>
      <c r="BT340" s="287"/>
    </row>
    <row r="341" spans="1:72" s="289" customFormat="1" ht="13.5">
      <c r="A341" s="287"/>
      <c r="B341" s="287"/>
      <c r="C341" s="287"/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7"/>
      <c r="Z341" s="287"/>
      <c r="AA341" s="287"/>
      <c r="AB341" s="287"/>
      <c r="AC341" s="287"/>
      <c r="AD341" s="287"/>
      <c r="AE341" s="287"/>
      <c r="AF341" s="287"/>
      <c r="AG341" s="287"/>
      <c r="AH341" s="287"/>
      <c r="AI341" s="287"/>
      <c r="AJ341" s="287"/>
      <c r="AK341" s="287"/>
      <c r="AL341" s="287"/>
      <c r="AM341" s="287"/>
      <c r="AN341" s="287"/>
      <c r="AO341" s="287"/>
      <c r="AP341" s="287"/>
      <c r="AQ341" s="287"/>
      <c r="AR341" s="287"/>
      <c r="AS341" s="287"/>
      <c r="AT341" s="287"/>
      <c r="AU341" s="287"/>
      <c r="AV341" s="287"/>
      <c r="AW341" s="287"/>
      <c r="AX341" s="287"/>
      <c r="AY341" s="287"/>
      <c r="AZ341" s="287"/>
      <c r="BA341" s="287"/>
      <c r="BB341" s="287"/>
      <c r="BC341" s="287"/>
      <c r="BD341" s="287"/>
      <c r="BE341" s="287"/>
      <c r="BF341" s="287"/>
      <c r="BG341" s="287"/>
      <c r="BH341" s="287"/>
      <c r="BI341" s="287"/>
      <c r="BJ341" s="287"/>
      <c r="BK341" s="287"/>
      <c r="BL341" s="287"/>
      <c r="BM341" s="287"/>
      <c r="BN341" s="287"/>
      <c r="BO341" s="287"/>
      <c r="BP341" s="287"/>
      <c r="BQ341" s="287"/>
      <c r="BR341" s="287"/>
      <c r="BS341" s="287"/>
      <c r="BT341" s="287"/>
    </row>
    <row r="342" spans="1:72" s="289" customFormat="1" ht="13.5">
      <c r="A342" s="287"/>
      <c r="B342" s="287"/>
      <c r="C342" s="287"/>
      <c r="D342" s="287"/>
      <c r="E342" s="287"/>
      <c r="F342" s="287"/>
      <c r="G342" s="287"/>
      <c r="H342" s="287"/>
      <c r="I342" s="287"/>
      <c r="J342" s="287"/>
      <c r="K342" s="287"/>
      <c r="L342" s="287"/>
      <c r="M342" s="287"/>
      <c r="N342" s="287"/>
      <c r="O342" s="287"/>
      <c r="P342" s="287"/>
      <c r="Q342" s="287"/>
      <c r="R342" s="287"/>
      <c r="S342" s="287"/>
      <c r="T342" s="287"/>
      <c r="U342" s="287"/>
      <c r="V342" s="287"/>
      <c r="W342" s="287"/>
      <c r="X342" s="287"/>
      <c r="Y342" s="287"/>
      <c r="Z342" s="287"/>
      <c r="AA342" s="287"/>
      <c r="AB342" s="287"/>
      <c r="AC342" s="287"/>
      <c r="AD342" s="287"/>
      <c r="AE342" s="287"/>
      <c r="AF342" s="287"/>
      <c r="AG342" s="287"/>
      <c r="AH342" s="287"/>
      <c r="AI342" s="287"/>
      <c r="AJ342" s="287"/>
      <c r="AK342" s="287"/>
      <c r="AL342" s="287"/>
      <c r="AM342" s="287"/>
      <c r="AN342" s="287"/>
      <c r="AO342" s="287"/>
      <c r="AP342" s="287"/>
      <c r="AQ342" s="287"/>
      <c r="AR342" s="287"/>
      <c r="AS342" s="287"/>
      <c r="AT342" s="287"/>
      <c r="AU342" s="287"/>
      <c r="AV342" s="287"/>
      <c r="AW342" s="287"/>
      <c r="AX342" s="287"/>
      <c r="AY342" s="287"/>
      <c r="AZ342" s="287"/>
      <c r="BA342" s="287"/>
      <c r="BB342" s="287"/>
      <c r="BC342" s="287"/>
      <c r="BD342" s="287"/>
      <c r="BE342" s="287"/>
      <c r="BF342" s="287"/>
      <c r="BG342" s="287"/>
      <c r="BH342" s="287"/>
      <c r="BI342" s="287"/>
      <c r="BJ342" s="287"/>
      <c r="BK342" s="287"/>
      <c r="BL342" s="287"/>
      <c r="BM342" s="287"/>
      <c r="BN342" s="287"/>
      <c r="BO342" s="287"/>
      <c r="BP342" s="287"/>
      <c r="BQ342" s="287"/>
      <c r="BR342" s="287"/>
      <c r="BS342" s="287"/>
      <c r="BT342" s="287"/>
    </row>
    <row r="343" spans="1:72" s="289" customFormat="1" ht="13.5">
      <c r="A343" s="287"/>
      <c r="B343" s="287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7"/>
      <c r="P343" s="287"/>
      <c r="Q343" s="287"/>
      <c r="R343" s="287"/>
      <c r="S343" s="287"/>
      <c r="T343" s="287"/>
      <c r="U343" s="287"/>
      <c r="V343" s="287"/>
      <c r="W343" s="287"/>
      <c r="X343" s="287"/>
      <c r="Y343" s="287"/>
      <c r="Z343" s="287"/>
      <c r="AA343" s="287"/>
      <c r="AB343" s="287"/>
      <c r="AC343" s="287"/>
      <c r="AD343" s="287"/>
      <c r="AE343" s="287"/>
      <c r="AF343" s="287"/>
      <c r="AG343" s="287"/>
      <c r="AH343" s="287"/>
      <c r="AI343" s="287"/>
      <c r="AJ343" s="287"/>
      <c r="AK343" s="287"/>
      <c r="AL343" s="287"/>
      <c r="AM343" s="287"/>
      <c r="AN343" s="287"/>
      <c r="AO343" s="287"/>
      <c r="AP343" s="287"/>
      <c r="AQ343" s="287"/>
      <c r="AR343" s="287"/>
      <c r="AS343" s="287"/>
      <c r="AT343" s="287"/>
      <c r="AU343" s="287"/>
      <c r="AV343" s="287"/>
      <c r="AW343" s="287"/>
      <c r="AX343" s="287"/>
      <c r="AY343" s="287"/>
      <c r="AZ343" s="287"/>
      <c r="BA343" s="287"/>
      <c r="BB343" s="287"/>
      <c r="BC343" s="287"/>
      <c r="BD343" s="287"/>
      <c r="BE343" s="287"/>
      <c r="BF343" s="287"/>
      <c r="BG343" s="287"/>
      <c r="BH343" s="287"/>
      <c r="BI343" s="287"/>
      <c r="BJ343" s="287"/>
      <c r="BK343" s="287"/>
      <c r="BL343" s="287"/>
      <c r="BM343" s="287"/>
      <c r="BN343" s="287"/>
      <c r="BO343" s="287"/>
      <c r="BP343" s="287"/>
      <c r="BQ343" s="287"/>
      <c r="BR343" s="287"/>
      <c r="BS343" s="287"/>
      <c r="BT343" s="287"/>
    </row>
    <row r="344" spans="1:72" s="289" customFormat="1" ht="13.5">
      <c r="A344" s="287"/>
      <c r="B344" s="287"/>
      <c r="C344" s="287"/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7"/>
      <c r="P344" s="287"/>
      <c r="Q344" s="287"/>
      <c r="R344" s="287"/>
      <c r="S344" s="287"/>
      <c r="T344" s="287"/>
      <c r="U344" s="287"/>
      <c r="V344" s="287"/>
      <c r="W344" s="287"/>
      <c r="X344" s="287"/>
      <c r="Y344" s="287"/>
      <c r="Z344" s="287"/>
      <c r="AA344" s="287"/>
      <c r="AB344" s="287"/>
      <c r="AC344" s="287"/>
      <c r="AD344" s="287"/>
      <c r="AE344" s="287"/>
      <c r="AF344" s="287"/>
      <c r="AG344" s="287"/>
      <c r="AH344" s="287"/>
      <c r="AI344" s="287"/>
      <c r="AJ344" s="287"/>
      <c r="AK344" s="287"/>
      <c r="AL344" s="287"/>
      <c r="AM344" s="287"/>
      <c r="AN344" s="287"/>
      <c r="AO344" s="287"/>
      <c r="AP344" s="287"/>
      <c r="AQ344" s="287"/>
      <c r="AR344" s="287"/>
      <c r="AS344" s="287"/>
      <c r="AT344" s="287"/>
      <c r="AU344" s="287"/>
      <c r="AV344" s="287"/>
      <c r="AW344" s="287"/>
      <c r="AX344" s="287"/>
      <c r="AY344" s="287"/>
      <c r="AZ344" s="287"/>
      <c r="BA344" s="287"/>
      <c r="BB344" s="287"/>
      <c r="BC344" s="287"/>
      <c r="BD344" s="287"/>
      <c r="BE344" s="287"/>
      <c r="BF344" s="287"/>
      <c r="BG344" s="287"/>
      <c r="BH344" s="287"/>
      <c r="BI344" s="287"/>
      <c r="BJ344" s="287"/>
      <c r="BK344" s="287"/>
      <c r="BL344" s="287"/>
      <c r="BM344" s="287"/>
      <c r="BN344" s="287"/>
      <c r="BO344" s="287"/>
      <c r="BP344" s="287"/>
      <c r="BQ344" s="287"/>
      <c r="BR344" s="287"/>
      <c r="BS344" s="287"/>
      <c r="BT344" s="287"/>
    </row>
    <row r="345" spans="1:72" s="289" customFormat="1" ht="13.5">
      <c r="A345" s="287"/>
      <c r="B345" s="287"/>
      <c r="C345" s="287"/>
      <c r="D345" s="287"/>
      <c r="E345" s="287"/>
      <c r="F345" s="287"/>
      <c r="G345" s="287"/>
      <c r="H345" s="287"/>
      <c r="I345" s="287"/>
      <c r="J345" s="287"/>
      <c r="K345" s="287"/>
      <c r="L345" s="287"/>
      <c r="M345" s="287"/>
      <c r="N345" s="287"/>
      <c r="O345" s="287"/>
      <c r="P345" s="287"/>
      <c r="Q345" s="287"/>
      <c r="R345" s="287"/>
      <c r="S345" s="287"/>
      <c r="T345" s="287"/>
      <c r="U345" s="287"/>
      <c r="V345" s="287"/>
      <c r="W345" s="287"/>
      <c r="X345" s="287"/>
      <c r="Y345" s="287"/>
      <c r="Z345" s="287"/>
      <c r="AA345" s="287"/>
      <c r="AB345" s="287"/>
      <c r="AC345" s="287"/>
      <c r="AD345" s="287"/>
      <c r="AE345" s="287"/>
      <c r="AF345" s="287"/>
      <c r="AG345" s="287"/>
      <c r="AH345" s="287"/>
      <c r="AI345" s="287"/>
      <c r="AJ345" s="287"/>
      <c r="AK345" s="287"/>
      <c r="AL345" s="287"/>
      <c r="AM345" s="287"/>
      <c r="AN345" s="287"/>
      <c r="AO345" s="287"/>
      <c r="AP345" s="287"/>
      <c r="AQ345" s="287"/>
      <c r="AR345" s="287"/>
      <c r="AS345" s="287"/>
      <c r="AT345" s="287"/>
      <c r="AU345" s="287"/>
      <c r="AV345" s="287"/>
      <c r="AW345" s="287"/>
      <c r="AX345" s="287"/>
      <c r="AY345" s="287"/>
      <c r="AZ345" s="287"/>
      <c r="BA345" s="287"/>
      <c r="BB345" s="287"/>
      <c r="BC345" s="287"/>
      <c r="BD345" s="287"/>
      <c r="BE345" s="287"/>
      <c r="BF345" s="287"/>
      <c r="BG345" s="287"/>
      <c r="BH345" s="287"/>
      <c r="BI345" s="287"/>
      <c r="BJ345" s="287"/>
      <c r="BK345" s="287"/>
      <c r="BL345" s="287"/>
      <c r="BM345" s="287"/>
      <c r="BN345" s="287"/>
      <c r="BO345" s="287"/>
      <c r="BP345" s="287"/>
      <c r="BQ345" s="287"/>
      <c r="BR345" s="287"/>
      <c r="BS345" s="287"/>
      <c r="BT345" s="287"/>
    </row>
    <row r="346" spans="1:72" s="289" customFormat="1" ht="13.5">
      <c r="A346" s="287"/>
      <c r="B346" s="287"/>
      <c r="C346" s="287"/>
      <c r="D346" s="287"/>
      <c r="E346" s="287"/>
      <c r="F346" s="287"/>
      <c r="G346" s="287"/>
      <c r="H346" s="287"/>
      <c r="I346" s="287"/>
      <c r="J346" s="287"/>
      <c r="K346" s="287"/>
      <c r="L346" s="287"/>
      <c r="M346" s="287"/>
      <c r="N346" s="287"/>
      <c r="O346" s="287"/>
      <c r="P346" s="287"/>
      <c r="Q346" s="287"/>
      <c r="R346" s="287"/>
      <c r="S346" s="287"/>
      <c r="T346" s="287"/>
      <c r="U346" s="287"/>
      <c r="V346" s="287"/>
      <c r="W346" s="287"/>
      <c r="X346" s="287"/>
      <c r="Y346" s="287"/>
      <c r="Z346" s="287"/>
      <c r="AA346" s="287"/>
      <c r="AB346" s="287"/>
      <c r="AC346" s="287"/>
      <c r="AD346" s="287"/>
      <c r="AE346" s="287"/>
      <c r="AF346" s="287"/>
      <c r="AG346" s="287"/>
      <c r="AH346" s="287"/>
      <c r="AI346" s="287"/>
      <c r="AJ346" s="287"/>
      <c r="AK346" s="287"/>
      <c r="AL346" s="287"/>
      <c r="AM346" s="287"/>
      <c r="AN346" s="287"/>
      <c r="AO346" s="287"/>
      <c r="AP346" s="287"/>
      <c r="AQ346" s="287"/>
      <c r="AR346" s="287"/>
      <c r="AS346" s="287"/>
      <c r="AT346" s="287"/>
      <c r="AU346" s="287"/>
      <c r="AV346" s="287"/>
      <c r="AW346" s="287"/>
      <c r="AX346" s="287"/>
      <c r="AY346" s="287"/>
      <c r="AZ346" s="287"/>
      <c r="BA346" s="287"/>
      <c r="BB346" s="287"/>
      <c r="BC346" s="287"/>
      <c r="BD346" s="287"/>
      <c r="BE346" s="287"/>
      <c r="BF346" s="287"/>
      <c r="BG346" s="287"/>
      <c r="BH346" s="287"/>
      <c r="BI346" s="287"/>
      <c r="BJ346" s="287"/>
      <c r="BK346" s="287"/>
      <c r="BL346" s="287"/>
      <c r="BM346" s="287"/>
      <c r="BN346" s="287"/>
      <c r="BO346" s="287"/>
      <c r="BP346" s="287"/>
      <c r="BQ346" s="287"/>
      <c r="BR346" s="287"/>
      <c r="BS346" s="287"/>
      <c r="BT346" s="287"/>
    </row>
    <row r="347" spans="1:72" s="289" customFormat="1" ht="13.5">
      <c r="A347" s="287"/>
      <c r="B347" s="287"/>
      <c r="C347" s="287"/>
      <c r="D347" s="287"/>
      <c r="E347" s="287"/>
      <c r="F347" s="287"/>
      <c r="G347" s="287"/>
      <c r="H347" s="287"/>
      <c r="I347" s="287"/>
      <c r="J347" s="287"/>
      <c r="K347" s="287"/>
      <c r="L347" s="287"/>
      <c r="M347" s="287"/>
      <c r="N347" s="287"/>
      <c r="O347" s="287"/>
      <c r="P347" s="287"/>
      <c r="Q347" s="287"/>
      <c r="R347" s="287"/>
      <c r="S347" s="287"/>
      <c r="T347" s="287"/>
      <c r="U347" s="287"/>
      <c r="V347" s="287"/>
      <c r="W347" s="287"/>
      <c r="X347" s="287"/>
      <c r="Y347" s="287"/>
      <c r="Z347" s="287"/>
      <c r="AA347" s="287"/>
      <c r="AB347" s="287"/>
      <c r="AC347" s="287"/>
      <c r="AD347" s="287"/>
      <c r="AE347" s="287"/>
      <c r="AF347" s="287"/>
      <c r="AG347" s="287"/>
      <c r="AH347" s="287"/>
      <c r="AI347" s="287"/>
      <c r="AJ347" s="287"/>
      <c r="AK347" s="287"/>
      <c r="AL347" s="287"/>
      <c r="AM347" s="287"/>
      <c r="AN347" s="287"/>
      <c r="AO347" s="287"/>
      <c r="AP347" s="287"/>
      <c r="AQ347" s="287"/>
      <c r="AR347" s="287"/>
      <c r="AS347" s="287"/>
      <c r="AT347" s="287"/>
      <c r="AU347" s="287"/>
      <c r="AV347" s="287"/>
      <c r="AW347" s="287"/>
      <c r="AX347" s="287"/>
      <c r="AY347" s="287"/>
      <c r="AZ347" s="287"/>
      <c r="BA347" s="287"/>
      <c r="BB347" s="287"/>
      <c r="BC347" s="287"/>
      <c r="BD347" s="287"/>
      <c r="BE347" s="287"/>
      <c r="BF347" s="287"/>
      <c r="BG347" s="287"/>
      <c r="BH347" s="287"/>
      <c r="BI347" s="287"/>
      <c r="BJ347" s="287"/>
      <c r="BK347" s="287"/>
      <c r="BL347" s="287"/>
      <c r="BM347" s="287"/>
      <c r="BN347" s="287"/>
      <c r="BO347" s="287"/>
      <c r="BP347" s="287"/>
      <c r="BQ347" s="287"/>
      <c r="BR347" s="287"/>
      <c r="BS347" s="287"/>
      <c r="BT347" s="287"/>
    </row>
    <row r="348" spans="1:72" s="289" customFormat="1" ht="13.5">
      <c r="A348" s="287"/>
      <c r="B348" s="287"/>
      <c r="C348" s="287"/>
      <c r="D348" s="287"/>
      <c r="E348" s="287"/>
      <c r="F348" s="287"/>
      <c r="G348" s="287"/>
      <c r="H348" s="287"/>
      <c r="I348" s="287"/>
      <c r="J348" s="287"/>
      <c r="K348" s="287"/>
      <c r="L348" s="287"/>
      <c r="M348" s="287"/>
      <c r="N348" s="287"/>
      <c r="O348" s="287"/>
      <c r="P348" s="287"/>
      <c r="Q348" s="287"/>
      <c r="R348" s="287"/>
      <c r="S348" s="287"/>
      <c r="T348" s="287"/>
      <c r="U348" s="287"/>
      <c r="V348" s="287"/>
      <c r="W348" s="287"/>
      <c r="X348" s="287"/>
      <c r="Y348" s="287"/>
      <c r="Z348" s="287"/>
      <c r="AA348" s="287"/>
      <c r="AB348" s="287"/>
      <c r="AC348" s="287"/>
      <c r="AD348" s="287"/>
      <c r="AE348" s="287"/>
      <c r="AF348" s="287"/>
      <c r="AG348" s="287"/>
      <c r="AH348" s="287"/>
      <c r="AI348" s="287"/>
      <c r="AJ348" s="287"/>
      <c r="AK348" s="287"/>
      <c r="AL348" s="287"/>
      <c r="AM348" s="287"/>
      <c r="AN348" s="287"/>
      <c r="AO348" s="287"/>
      <c r="AP348" s="287"/>
      <c r="AQ348" s="287"/>
      <c r="AR348" s="287"/>
      <c r="AS348" s="287"/>
      <c r="AT348" s="287"/>
      <c r="AU348" s="287"/>
      <c r="AV348" s="287"/>
      <c r="AW348" s="287"/>
      <c r="AX348" s="287"/>
      <c r="AY348" s="287"/>
      <c r="AZ348" s="287"/>
      <c r="BA348" s="287"/>
      <c r="BB348" s="287"/>
      <c r="BC348" s="287"/>
      <c r="BD348" s="287"/>
      <c r="BE348" s="287"/>
      <c r="BF348" s="287"/>
      <c r="BG348" s="287"/>
      <c r="BH348" s="287"/>
      <c r="BI348" s="287"/>
      <c r="BJ348" s="287"/>
      <c r="BK348" s="287"/>
      <c r="BL348" s="287"/>
      <c r="BM348" s="287"/>
      <c r="BN348" s="287"/>
      <c r="BO348" s="287"/>
      <c r="BP348" s="287"/>
      <c r="BQ348" s="287"/>
      <c r="BR348" s="287"/>
      <c r="BS348" s="287"/>
      <c r="BT348" s="287"/>
    </row>
    <row r="349" spans="1:72" s="289" customFormat="1" ht="13.5">
      <c r="A349" s="287"/>
      <c r="B349" s="287"/>
      <c r="C349" s="287"/>
      <c r="D349" s="287"/>
      <c r="E349" s="287"/>
      <c r="F349" s="287"/>
      <c r="G349" s="287"/>
      <c r="H349" s="287"/>
      <c r="I349" s="287"/>
      <c r="J349" s="287"/>
      <c r="K349" s="287"/>
      <c r="L349" s="287"/>
      <c r="M349" s="287"/>
      <c r="N349" s="287"/>
      <c r="O349" s="287"/>
      <c r="P349" s="287"/>
      <c r="Q349" s="287"/>
      <c r="R349" s="287"/>
      <c r="S349" s="287"/>
      <c r="T349" s="287"/>
      <c r="U349" s="287"/>
      <c r="V349" s="287"/>
      <c r="W349" s="287"/>
      <c r="X349" s="287"/>
      <c r="Y349" s="287"/>
      <c r="Z349" s="287"/>
      <c r="AA349" s="287"/>
      <c r="AB349" s="287"/>
      <c r="AC349" s="287"/>
      <c r="AD349" s="287"/>
      <c r="AE349" s="287"/>
      <c r="AF349" s="287"/>
      <c r="AG349" s="287"/>
      <c r="AH349" s="287"/>
      <c r="AI349" s="287"/>
      <c r="AJ349" s="287"/>
      <c r="AK349" s="287"/>
      <c r="AL349" s="287"/>
      <c r="AM349" s="287"/>
      <c r="AN349" s="287"/>
      <c r="AO349" s="287"/>
      <c r="AP349" s="287"/>
      <c r="AQ349" s="287"/>
      <c r="AR349" s="287"/>
      <c r="AS349" s="287"/>
      <c r="AT349" s="287"/>
      <c r="AU349" s="287"/>
      <c r="AV349" s="287"/>
      <c r="AW349" s="287"/>
      <c r="AX349" s="287"/>
      <c r="AY349" s="287"/>
      <c r="AZ349" s="287"/>
      <c r="BA349" s="287"/>
      <c r="BB349" s="287"/>
      <c r="BC349" s="287"/>
      <c r="BD349" s="287"/>
      <c r="BE349" s="287"/>
      <c r="BF349" s="287"/>
      <c r="BG349" s="287"/>
      <c r="BH349" s="287"/>
      <c r="BI349" s="287"/>
      <c r="BJ349" s="287"/>
      <c r="BK349" s="287"/>
      <c r="BL349" s="287"/>
      <c r="BM349" s="287"/>
      <c r="BN349" s="287"/>
      <c r="BO349" s="287"/>
      <c r="BP349" s="287"/>
      <c r="BQ349" s="287"/>
      <c r="BR349" s="287"/>
      <c r="BS349" s="287"/>
      <c r="BT349" s="287"/>
    </row>
    <row r="350" spans="1:72" s="289" customFormat="1" ht="13.5">
      <c r="A350" s="287"/>
      <c r="B350" s="287"/>
      <c r="C350" s="287"/>
      <c r="D350" s="287"/>
      <c r="E350" s="287"/>
      <c r="F350" s="287"/>
      <c r="G350" s="287"/>
      <c r="H350" s="287"/>
      <c r="I350" s="287"/>
      <c r="J350" s="287"/>
      <c r="K350" s="287"/>
      <c r="L350" s="287"/>
      <c r="M350" s="287"/>
      <c r="N350" s="287"/>
      <c r="O350" s="287"/>
      <c r="P350" s="287"/>
      <c r="Q350" s="287"/>
      <c r="R350" s="287"/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287"/>
      <c r="AE350" s="287"/>
      <c r="AF350" s="287"/>
      <c r="AG350" s="287"/>
      <c r="AH350" s="287"/>
      <c r="AI350" s="287"/>
      <c r="AJ350" s="287"/>
      <c r="AK350" s="287"/>
      <c r="AL350" s="287"/>
      <c r="AM350" s="287"/>
      <c r="AN350" s="287"/>
      <c r="AO350" s="287"/>
      <c r="AP350" s="287"/>
      <c r="AQ350" s="287"/>
      <c r="AR350" s="287"/>
      <c r="AS350" s="287"/>
      <c r="AT350" s="287"/>
      <c r="AU350" s="287"/>
      <c r="AV350" s="287"/>
      <c r="AW350" s="287"/>
      <c r="AX350" s="287"/>
      <c r="AY350" s="287"/>
      <c r="AZ350" s="287"/>
      <c r="BA350" s="287"/>
      <c r="BB350" s="287"/>
      <c r="BC350" s="287"/>
      <c r="BD350" s="287"/>
      <c r="BE350" s="287"/>
      <c r="BF350" s="287"/>
      <c r="BG350" s="287"/>
      <c r="BH350" s="287"/>
      <c r="BI350" s="287"/>
      <c r="BJ350" s="287"/>
      <c r="BK350" s="287"/>
      <c r="BL350" s="287"/>
      <c r="BM350" s="287"/>
      <c r="BN350" s="287"/>
      <c r="BO350" s="287"/>
      <c r="BP350" s="287"/>
      <c r="BQ350" s="287"/>
      <c r="BR350" s="287"/>
      <c r="BS350" s="287"/>
      <c r="BT350" s="287"/>
    </row>
    <row r="351" spans="1:72" s="289" customFormat="1" ht="13.5">
      <c r="A351" s="287"/>
      <c r="B351" s="287"/>
      <c r="C351" s="287"/>
      <c r="D351" s="287"/>
      <c r="E351" s="287"/>
      <c r="F351" s="287"/>
      <c r="G351" s="287"/>
      <c r="H351" s="287"/>
      <c r="I351" s="287"/>
      <c r="J351" s="287"/>
      <c r="K351" s="287"/>
      <c r="L351" s="287"/>
      <c r="M351" s="287"/>
      <c r="N351" s="287"/>
      <c r="O351" s="287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7"/>
      <c r="AU351" s="287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7"/>
      <c r="BI351" s="287"/>
      <c r="BJ351" s="287"/>
      <c r="BK351" s="287"/>
      <c r="BL351" s="287"/>
      <c r="BM351" s="287"/>
      <c r="BN351" s="287"/>
      <c r="BO351" s="287"/>
      <c r="BP351" s="287"/>
      <c r="BQ351" s="287"/>
      <c r="BR351" s="287"/>
      <c r="BS351" s="287"/>
      <c r="BT351" s="287"/>
    </row>
    <row r="352" spans="1:72" s="289" customFormat="1" ht="13.5">
      <c r="A352" s="287"/>
      <c r="B352" s="287"/>
      <c r="C352" s="287"/>
      <c r="D352" s="287"/>
      <c r="E352" s="287"/>
      <c r="F352" s="287"/>
      <c r="G352" s="287"/>
      <c r="H352" s="287"/>
      <c r="I352" s="287"/>
      <c r="J352" s="287"/>
      <c r="K352" s="287"/>
      <c r="L352" s="287"/>
      <c r="M352" s="287"/>
      <c r="N352" s="287"/>
      <c r="O352" s="287"/>
      <c r="P352" s="287"/>
      <c r="Q352" s="287"/>
      <c r="R352" s="287"/>
      <c r="S352" s="287"/>
      <c r="T352" s="287"/>
      <c r="U352" s="287"/>
      <c r="V352" s="287"/>
      <c r="W352" s="287"/>
      <c r="X352" s="287"/>
      <c r="Y352" s="287"/>
      <c r="Z352" s="287"/>
      <c r="AA352" s="287"/>
      <c r="AB352" s="287"/>
      <c r="AC352" s="287"/>
      <c r="AD352" s="287"/>
      <c r="AE352" s="287"/>
      <c r="AF352" s="287"/>
      <c r="AG352" s="287"/>
      <c r="AH352" s="287"/>
      <c r="AI352" s="287"/>
      <c r="AJ352" s="287"/>
      <c r="AK352" s="287"/>
      <c r="AL352" s="287"/>
      <c r="AM352" s="287"/>
      <c r="AN352" s="287"/>
      <c r="AO352" s="287"/>
      <c r="AP352" s="287"/>
      <c r="AQ352" s="287"/>
      <c r="AR352" s="287"/>
      <c r="AS352" s="287"/>
      <c r="AT352" s="287"/>
      <c r="AU352" s="287"/>
      <c r="AV352" s="287"/>
      <c r="AW352" s="287"/>
      <c r="AX352" s="287"/>
      <c r="AY352" s="287"/>
      <c r="AZ352" s="287"/>
      <c r="BA352" s="287"/>
      <c r="BB352" s="287"/>
      <c r="BC352" s="287"/>
      <c r="BD352" s="287"/>
      <c r="BE352" s="287"/>
      <c r="BF352" s="287"/>
      <c r="BG352" s="287"/>
      <c r="BH352" s="287"/>
      <c r="BI352" s="287"/>
      <c r="BJ352" s="287"/>
      <c r="BK352" s="287"/>
      <c r="BL352" s="287"/>
      <c r="BM352" s="287"/>
      <c r="BN352" s="287"/>
      <c r="BO352" s="287"/>
      <c r="BP352" s="287"/>
      <c r="BQ352" s="287"/>
      <c r="BR352" s="287"/>
      <c r="BS352" s="287"/>
      <c r="BT352" s="287"/>
    </row>
    <row r="353" spans="1:72" s="289" customFormat="1" ht="13.5">
      <c r="A353" s="287"/>
      <c r="B353" s="287"/>
      <c r="C353" s="287"/>
      <c r="D353" s="287"/>
      <c r="E353" s="287"/>
      <c r="F353" s="287"/>
      <c r="G353" s="287"/>
      <c r="H353" s="287"/>
      <c r="I353" s="287"/>
      <c r="J353" s="287"/>
      <c r="K353" s="287"/>
      <c r="L353" s="287"/>
      <c r="M353" s="287"/>
      <c r="N353" s="287"/>
      <c r="O353" s="287"/>
      <c r="P353" s="287"/>
      <c r="Q353" s="287"/>
      <c r="R353" s="287"/>
      <c r="S353" s="287"/>
      <c r="T353" s="287"/>
      <c r="U353" s="287"/>
      <c r="V353" s="287"/>
      <c r="W353" s="287"/>
      <c r="X353" s="287"/>
      <c r="Y353" s="287"/>
      <c r="Z353" s="287"/>
      <c r="AA353" s="287"/>
      <c r="AB353" s="287"/>
      <c r="AC353" s="287"/>
      <c r="AD353" s="287"/>
      <c r="AE353" s="287"/>
      <c r="AF353" s="287"/>
      <c r="AG353" s="287"/>
      <c r="AH353" s="287"/>
      <c r="AI353" s="287"/>
      <c r="AJ353" s="287"/>
      <c r="AK353" s="287"/>
      <c r="AL353" s="287"/>
      <c r="AM353" s="287"/>
      <c r="AN353" s="287"/>
      <c r="AO353" s="287"/>
      <c r="AP353" s="287"/>
      <c r="AQ353" s="287"/>
      <c r="AR353" s="287"/>
      <c r="AS353" s="287"/>
      <c r="AT353" s="287"/>
      <c r="AU353" s="287"/>
      <c r="AV353" s="287"/>
      <c r="AW353" s="287"/>
      <c r="AX353" s="287"/>
      <c r="AY353" s="287"/>
      <c r="AZ353" s="287"/>
      <c r="BA353" s="287"/>
      <c r="BB353" s="287"/>
      <c r="BC353" s="287"/>
      <c r="BD353" s="287"/>
      <c r="BE353" s="287"/>
      <c r="BF353" s="287"/>
      <c r="BG353" s="287"/>
      <c r="BH353" s="287"/>
      <c r="BI353" s="287"/>
      <c r="BJ353" s="287"/>
      <c r="BK353" s="287"/>
      <c r="BL353" s="287"/>
      <c r="BM353" s="287"/>
      <c r="BN353" s="287"/>
      <c r="BO353" s="287"/>
      <c r="BP353" s="287"/>
      <c r="BQ353" s="287"/>
      <c r="BR353" s="287"/>
      <c r="BS353" s="287"/>
      <c r="BT353" s="287"/>
    </row>
    <row r="354" spans="1:72" s="289" customFormat="1" ht="13.5">
      <c r="A354" s="287"/>
      <c r="B354" s="287"/>
      <c r="C354" s="287"/>
      <c r="D354" s="287"/>
      <c r="E354" s="287"/>
      <c r="F354" s="287"/>
      <c r="G354" s="287"/>
      <c r="H354" s="287"/>
      <c r="I354" s="287"/>
      <c r="J354" s="287"/>
      <c r="K354" s="287"/>
      <c r="L354" s="287"/>
      <c r="M354" s="287"/>
      <c r="N354" s="287"/>
      <c r="O354" s="287"/>
      <c r="P354" s="287"/>
      <c r="Q354" s="287"/>
      <c r="R354" s="287"/>
      <c r="S354" s="287"/>
      <c r="T354" s="287"/>
      <c r="U354" s="287"/>
      <c r="V354" s="287"/>
      <c r="W354" s="287"/>
      <c r="X354" s="287"/>
      <c r="Y354" s="287"/>
      <c r="Z354" s="287"/>
      <c r="AA354" s="287"/>
      <c r="AB354" s="287"/>
      <c r="AC354" s="287"/>
      <c r="AD354" s="287"/>
      <c r="AE354" s="287"/>
      <c r="AF354" s="287"/>
      <c r="AG354" s="287"/>
      <c r="AH354" s="287"/>
      <c r="AI354" s="287"/>
      <c r="AJ354" s="287"/>
      <c r="AK354" s="287"/>
      <c r="AL354" s="287"/>
      <c r="AM354" s="287"/>
      <c r="AN354" s="287"/>
      <c r="AO354" s="287"/>
      <c r="AP354" s="287"/>
      <c r="AQ354" s="287"/>
      <c r="AR354" s="287"/>
      <c r="AS354" s="287"/>
      <c r="AT354" s="287"/>
      <c r="AU354" s="287"/>
      <c r="AV354" s="287"/>
      <c r="AW354" s="287"/>
      <c r="AX354" s="287"/>
      <c r="AY354" s="287"/>
      <c r="AZ354" s="287"/>
      <c r="BA354" s="287"/>
      <c r="BB354" s="287"/>
      <c r="BC354" s="287"/>
      <c r="BD354" s="287"/>
      <c r="BE354" s="287"/>
      <c r="BF354" s="287"/>
      <c r="BG354" s="287"/>
      <c r="BH354" s="287"/>
      <c r="BI354" s="287"/>
      <c r="BJ354" s="287"/>
      <c r="BK354" s="287"/>
      <c r="BL354" s="287"/>
      <c r="BM354" s="287"/>
      <c r="BN354" s="287"/>
      <c r="BO354" s="287"/>
      <c r="BP354" s="287"/>
      <c r="BQ354" s="287"/>
      <c r="BR354" s="287"/>
      <c r="BS354" s="287"/>
      <c r="BT354" s="287"/>
    </row>
    <row r="355" spans="1:72" s="289" customFormat="1" ht="13.5">
      <c r="A355" s="287"/>
      <c r="B355" s="287"/>
      <c r="C355" s="287"/>
      <c r="D355" s="287"/>
      <c r="E355" s="287"/>
      <c r="F355" s="287"/>
      <c r="G355" s="287"/>
      <c r="H355" s="287"/>
      <c r="I355" s="287"/>
      <c r="J355" s="287"/>
      <c r="K355" s="287"/>
      <c r="L355" s="287"/>
      <c r="M355" s="287"/>
      <c r="N355" s="287"/>
      <c r="O355" s="287"/>
      <c r="P355" s="287"/>
      <c r="Q355" s="287"/>
      <c r="R355" s="287"/>
      <c r="S355" s="287"/>
      <c r="T355" s="287"/>
      <c r="U355" s="287"/>
      <c r="V355" s="287"/>
      <c r="W355" s="287"/>
      <c r="X355" s="287"/>
      <c r="Y355" s="287"/>
      <c r="Z355" s="287"/>
      <c r="AA355" s="287"/>
      <c r="AB355" s="287"/>
      <c r="AC355" s="287"/>
      <c r="AD355" s="287"/>
      <c r="AE355" s="287"/>
      <c r="AF355" s="287"/>
      <c r="AG355" s="287"/>
      <c r="AH355" s="287"/>
      <c r="AI355" s="287"/>
      <c r="AJ355" s="287"/>
      <c r="AK355" s="287"/>
      <c r="AL355" s="287"/>
      <c r="AM355" s="287"/>
      <c r="AN355" s="287"/>
      <c r="AO355" s="287"/>
      <c r="AP355" s="287"/>
      <c r="AQ355" s="287"/>
      <c r="AR355" s="287"/>
      <c r="AS355" s="287"/>
      <c r="AT355" s="287"/>
      <c r="AU355" s="287"/>
      <c r="AV355" s="287"/>
      <c r="AW355" s="287"/>
      <c r="AX355" s="287"/>
      <c r="AY355" s="287"/>
      <c r="AZ355" s="287"/>
      <c r="BA355" s="287"/>
      <c r="BB355" s="287"/>
      <c r="BC355" s="287"/>
      <c r="BD355" s="287"/>
      <c r="BE355" s="287"/>
      <c r="BF355" s="287"/>
      <c r="BG355" s="287"/>
      <c r="BH355" s="287"/>
      <c r="BI355" s="287"/>
      <c r="BJ355" s="287"/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</row>
    <row r="356" spans="1:72" s="289" customFormat="1" ht="13.5">
      <c r="A356" s="287"/>
      <c r="B356" s="287"/>
      <c r="C356" s="287"/>
      <c r="D356" s="287"/>
      <c r="E356" s="287"/>
      <c r="F356" s="287"/>
      <c r="G356" s="287"/>
      <c r="H356" s="287"/>
      <c r="I356" s="287"/>
      <c r="J356" s="287"/>
      <c r="K356" s="287"/>
      <c r="L356" s="287"/>
      <c r="M356" s="287"/>
      <c r="N356" s="287"/>
      <c r="O356" s="287"/>
      <c r="P356" s="287"/>
      <c r="Q356" s="287"/>
      <c r="R356" s="287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287"/>
      <c r="AE356" s="287"/>
      <c r="AF356" s="287"/>
      <c r="AG356" s="287"/>
      <c r="AH356" s="287"/>
      <c r="AI356" s="287"/>
      <c r="AJ356" s="287"/>
      <c r="AK356" s="287"/>
      <c r="AL356" s="287"/>
      <c r="AM356" s="287"/>
      <c r="AN356" s="287"/>
      <c r="AO356" s="287"/>
      <c r="AP356" s="287"/>
      <c r="AQ356" s="287"/>
      <c r="AR356" s="287"/>
      <c r="AS356" s="287"/>
      <c r="AT356" s="287"/>
      <c r="AU356" s="287"/>
      <c r="AV356" s="287"/>
      <c r="AW356" s="287"/>
      <c r="AX356" s="287"/>
      <c r="AY356" s="287"/>
      <c r="AZ356" s="287"/>
      <c r="BA356" s="287"/>
      <c r="BB356" s="287"/>
      <c r="BC356" s="287"/>
      <c r="BD356" s="287"/>
      <c r="BE356" s="287"/>
      <c r="BF356" s="287"/>
      <c r="BG356" s="287"/>
      <c r="BH356" s="287"/>
      <c r="BI356" s="287"/>
      <c r="BJ356" s="287"/>
      <c r="BK356" s="287"/>
      <c r="BL356" s="287"/>
      <c r="BM356" s="287"/>
      <c r="BN356" s="287"/>
      <c r="BO356" s="287"/>
      <c r="BP356" s="287"/>
      <c r="BQ356" s="287"/>
      <c r="BR356" s="287"/>
      <c r="BS356" s="287"/>
      <c r="BT356" s="287"/>
    </row>
    <row r="357" spans="1:72" s="289" customFormat="1" ht="13.5">
      <c r="A357" s="287"/>
      <c r="B357" s="287"/>
      <c r="C357" s="287"/>
      <c r="D357" s="287"/>
      <c r="E357" s="287"/>
      <c r="F357" s="287"/>
      <c r="G357" s="287"/>
      <c r="H357" s="287"/>
      <c r="I357" s="287"/>
      <c r="J357" s="287"/>
      <c r="K357" s="287"/>
      <c r="L357" s="287"/>
      <c r="M357" s="287"/>
      <c r="N357" s="287"/>
      <c r="O357" s="287"/>
      <c r="P357" s="287"/>
      <c r="Q357" s="287"/>
      <c r="R357" s="287"/>
      <c r="S357" s="287"/>
      <c r="T357" s="287"/>
      <c r="U357" s="287"/>
      <c r="V357" s="287"/>
      <c r="W357" s="287"/>
      <c r="X357" s="287"/>
      <c r="Y357" s="287"/>
      <c r="Z357" s="287"/>
      <c r="AA357" s="287"/>
      <c r="AB357" s="287"/>
      <c r="AC357" s="287"/>
      <c r="AD357" s="287"/>
      <c r="AE357" s="287"/>
      <c r="AF357" s="287"/>
      <c r="AG357" s="287"/>
      <c r="AH357" s="287"/>
      <c r="AI357" s="287"/>
      <c r="AJ357" s="287"/>
      <c r="AK357" s="287"/>
      <c r="AL357" s="287"/>
      <c r="AM357" s="287"/>
      <c r="AN357" s="287"/>
      <c r="AO357" s="287"/>
      <c r="AP357" s="287"/>
      <c r="AQ357" s="287"/>
      <c r="AR357" s="287"/>
      <c r="AS357" s="287"/>
      <c r="AT357" s="287"/>
      <c r="AU357" s="287"/>
      <c r="AV357" s="287"/>
      <c r="AW357" s="287"/>
      <c r="AX357" s="287"/>
      <c r="AY357" s="287"/>
      <c r="AZ357" s="287"/>
      <c r="BA357" s="287"/>
      <c r="BB357" s="287"/>
      <c r="BC357" s="287"/>
      <c r="BD357" s="287"/>
      <c r="BE357" s="287"/>
      <c r="BF357" s="287"/>
      <c r="BG357" s="287"/>
      <c r="BH357" s="287"/>
      <c r="BI357" s="287"/>
      <c r="BJ357" s="287"/>
      <c r="BK357" s="287"/>
      <c r="BL357" s="287"/>
      <c r="BM357" s="287"/>
      <c r="BN357" s="287"/>
      <c r="BO357" s="287"/>
      <c r="BP357" s="287"/>
      <c r="BQ357" s="287"/>
      <c r="BR357" s="287"/>
      <c r="BS357" s="287"/>
      <c r="BT357" s="287"/>
    </row>
    <row r="358" spans="1:72" s="289" customFormat="1" ht="13.5">
      <c r="A358" s="287"/>
      <c r="B358" s="287"/>
      <c r="C358" s="287"/>
      <c r="D358" s="287"/>
      <c r="E358" s="287"/>
      <c r="F358" s="287"/>
      <c r="G358" s="287"/>
      <c r="H358" s="287"/>
      <c r="I358" s="287"/>
      <c r="J358" s="287"/>
      <c r="K358" s="287"/>
      <c r="L358" s="287"/>
      <c r="M358" s="287"/>
      <c r="N358" s="287"/>
      <c r="O358" s="287"/>
      <c r="P358" s="287"/>
      <c r="Q358" s="287"/>
      <c r="R358" s="287"/>
      <c r="S358" s="287"/>
      <c r="T358" s="287"/>
      <c r="U358" s="287"/>
      <c r="V358" s="287"/>
      <c r="W358" s="287"/>
      <c r="X358" s="287"/>
      <c r="Y358" s="287"/>
      <c r="Z358" s="287"/>
      <c r="AA358" s="287"/>
      <c r="AB358" s="287"/>
      <c r="AC358" s="287"/>
      <c r="AD358" s="287"/>
      <c r="AE358" s="287"/>
      <c r="AF358" s="287"/>
      <c r="AG358" s="287"/>
      <c r="AH358" s="287"/>
      <c r="AI358" s="287"/>
      <c r="AJ358" s="287"/>
      <c r="AK358" s="287"/>
      <c r="AL358" s="287"/>
      <c r="AM358" s="287"/>
      <c r="AN358" s="287"/>
      <c r="AO358" s="287"/>
      <c r="AP358" s="287"/>
      <c r="AQ358" s="287"/>
      <c r="AR358" s="287"/>
      <c r="AS358" s="287"/>
      <c r="AT358" s="287"/>
      <c r="AU358" s="287"/>
      <c r="AV358" s="287"/>
      <c r="AW358" s="287"/>
      <c r="AX358" s="287"/>
      <c r="AY358" s="287"/>
      <c r="AZ358" s="287"/>
      <c r="BA358" s="287"/>
      <c r="BB358" s="287"/>
      <c r="BC358" s="287"/>
      <c r="BD358" s="287"/>
      <c r="BE358" s="287"/>
      <c r="BF358" s="287"/>
      <c r="BG358" s="287"/>
      <c r="BH358" s="287"/>
      <c r="BI358" s="287"/>
      <c r="BJ358" s="287"/>
      <c r="BK358" s="287"/>
      <c r="BL358" s="287"/>
      <c r="BM358" s="287"/>
      <c r="BN358" s="287"/>
      <c r="BO358" s="287"/>
      <c r="BP358" s="287"/>
      <c r="BQ358" s="287"/>
      <c r="BR358" s="287"/>
      <c r="BS358" s="287"/>
      <c r="BT358" s="287"/>
    </row>
    <row r="359" spans="1:72" s="289" customFormat="1" ht="13.5">
      <c r="A359" s="287"/>
      <c r="B359" s="287"/>
      <c r="C359" s="287"/>
      <c r="D359" s="287"/>
      <c r="E359" s="287"/>
      <c r="F359" s="287"/>
      <c r="G359" s="287"/>
      <c r="H359" s="287"/>
      <c r="I359" s="287"/>
      <c r="J359" s="287"/>
      <c r="K359" s="287"/>
      <c r="L359" s="287"/>
      <c r="M359" s="287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287"/>
      <c r="AE359" s="287"/>
      <c r="AF359" s="287"/>
      <c r="AG359" s="287"/>
      <c r="AH359" s="287"/>
      <c r="AI359" s="287"/>
      <c r="AJ359" s="287"/>
      <c r="AK359" s="287"/>
      <c r="AL359" s="287"/>
      <c r="AM359" s="287"/>
      <c r="AN359" s="287"/>
      <c r="AO359" s="287"/>
      <c r="AP359" s="287"/>
      <c r="AQ359" s="287"/>
      <c r="AR359" s="287"/>
      <c r="AS359" s="287"/>
      <c r="AT359" s="287"/>
      <c r="AU359" s="287"/>
      <c r="AV359" s="287"/>
      <c r="AW359" s="287"/>
      <c r="AX359" s="287"/>
      <c r="AY359" s="287"/>
      <c r="AZ359" s="287"/>
      <c r="BA359" s="287"/>
      <c r="BB359" s="287"/>
      <c r="BC359" s="287"/>
      <c r="BD359" s="287"/>
      <c r="BE359" s="287"/>
      <c r="BF359" s="287"/>
      <c r="BG359" s="287"/>
      <c r="BH359" s="287"/>
      <c r="BI359" s="287"/>
      <c r="BJ359" s="287"/>
      <c r="BK359" s="287"/>
      <c r="BL359" s="287"/>
      <c r="BM359" s="287"/>
      <c r="BN359" s="287"/>
      <c r="BO359" s="287"/>
      <c r="BP359" s="287"/>
      <c r="BQ359" s="287"/>
      <c r="BR359" s="287"/>
      <c r="BS359" s="287"/>
      <c r="BT359" s="287"/>
    </row>
    <row r="360" spans="1:72" s="289" customFormat="1" ht="13.5">
      <c r="A360" s="287"/>
      <c r="B360" s="287"/>
      <c r="C360" s="287"/>
      <c r="D360" s="287"/>
      <c r="E360" s="287"/>
      <c r="F360" s="287"/>
      <c r="G360" s="287"/>
      <c r="H360" s="287"/>
      <c r="I360" s="287"/>
      <c r="J360" s="287"/>
      <c r="K360" s="287"/>
      <c r="L360" s="287"/>
      <c r="M360" s="287"/>
      <c r="N360" s="287"/>
      <c r="O360" s="287"/>
      <c r="P360" s="287"/>
      <c r="Q360" s="287"/>
      <c r="R360" s="287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287"/>
      <c r="AE360" s="287"/>
      <c r="AF360" s="287"/>
      <c r="AG360" s="287"/>
      <c r="AH360" s="287"/>
      <c r="AI360" s="287"/>
      <c r="AJ360" s="287"/>
      <c r="AK360" s="287"/>
      <c r="AL360" s="287"/>
      <c r="AM360" s="287"/>
      <c r="AN360" s="287"/>
      <c r="AO360" s="287"/>
      <c r="AP360" s="287"/>
      <c r="AQ360" s="287"/>
      <c r="AR360" s="287"/>
      <c r="AS360" s="287"/>
      <c r="AT360" s="287"/>
      <c r="AU360" s="287"/>
      <c r="AV360" s="287"/>
      <c r="AW360" s="287"/>
      <c r="AX360" s="287"/>
      <c r="AY360" s="287"/>
      <c r="AZ360" s="287"/>
      <c r="BA360" s="287"/>
      <c r="BB360" s="287"/>
      <c r="BC360" s="287"/>
      <c r="BD360" s="287"/>
      <c r="BE360" s="287"/>
      <c r="BF360" s="287"/>
      <c r="BG360" s="287"/>
      <c r="BH360" s="287"/>
      <c r="BI360" s="287"/>
      <c r="BJ360" s="287"/>
      <c r="BK360" s="287"/>
      <c r="BL360" s="287"/>
      <c r="BM360" s="287"/>
      <c r="BN360" s="287"/>
      <c r="BO360" s="287"/>
      <c r="BP360" s="287"/>
      <c r="BQ360" s="287"/>
      <c r="BR360" s="287"/>
      <c r="BS360" s="287"/>
      <c r="BT360" s="287"/>
    </row>
    <row r="361" spans="1:72" s="289" customFormat="1" ht="13.5">
      <c r="A361" s="287"/>
      <c r="B361" s="287"/>
      <c r="C361" s="287"/>
      <c r="D361" s="287"/>
      <c r="E361" s="287"/>
      <c r="F361" s="287"/>
      <c r="G361" s="287"/>
      <c r="H361" s="287"/>
      <c r="I361" s="287"/>
      <c r="J361" s="287"/>
      <c r="K361" s="287"/>
      <c r="L361" s="287"/>
      <c r="M361" s="287"/>
      <c r="N361" s="287"/>
      <c r="O361" s="287"/>
      <c r="P361" s="287"/>
      <c r="Q361" s="287"/>
      <c r="R361" s="287"/>
      <c r="S361" s="287"/>
      <c r="T361" s="287"/>
      <c r="U361" s="287"/>
      <c r="V361" s="287"/>
      <c r="W361" s="287"/>
      <c r="X361" s="287"/>
      <c r="Y361" s="287"/>
      <c r="Z361" s="287"/>
      <c r="AA361" s="287"/>
      <c r="AB361" s="287"/>
      <c r="AC361" s="287"/>
      <c r="AD361" s="287"/>
      <c r="AE361" s="287"/>
      <c r="AF361" s="287"/>
      <c r="AG361" s="287"/>
      <c r="AH361" s="287"/>
      <c r="AI361" s="287"/>
      <c r="AJ361" s="287"/>
      <c r="AK361" s="287"/>
      <c r="AL361" s="287"/>
      <c r="AM361" s="287"/>
      <c r="AN361" s="287"/>
      <c r="AO361" s="287"/>
      <c r="AP361" s="287"/>
      <c r="AQ361" s="287"/>
      <c r="AR361" s="287"/>
      <c r="AS361" s="287"/>
      <c r="AT361" s="287"/>
      <c r="AU361" s="287"/>
      <c r="AV361" s="287"/>
      <c r="AW361" s="287"/>
      <c r="AX361" s="287"/>
      <c r="AY361" s="287"/>
      <c r="AZ361" s="287"/>
      <c r="BA361" s="287"/>
      <c r="BB361" s="287"/>
      <c r="BC361" s="287"/>
      <c r="BD361" s="287"/>
      <c r="BE361" s="287"/>
      <c r="BF361" s="287"/>
      <c r="BG361" s="287"/>
      <c r="BH361" s="287"/>
      <c r="BI361" s="287"/>
      <c r="BJ361" s="287"/>
      <c r="BK361" s="287"/>
      <c r="BL361" s="287"/>
      <c r="BM361" s="287"/>
      <c r="BN361" s="287"/>
      <c r="BO361" s="287"/>
      <c r="BP361" s="287"/>
      <c r="BQ361" s="287"/>
      <c r="BR361" s="287"/>
      <c r="BS361" s="287"/>
      <c r="BT361" s="287"/>
    </row>
    <row r="362" spans="1:72" s="289" customFormat="1" ht="13.5">
      <c r="A362" s="287"/>
      <c r="B362" s="287"/>
      <c r="C362" s="287"/>
      <c r="D362" s="287"/>
      <c r="E362" s="287"/>
      <c r="F362" s="287"/>
      <c r="G362" s="287"/>
      <c r="H362" s="287"/>
      <c r="I362" s="287"/>
      <c r="J362" s="287"/>
      <c r="K362" s="287"/>
      <c r="L362" s="287"/>
      <c r="M362" s="287"/>
      <c r="N362" s="287"/>
      <c r="O362" s="287"/>
      <c r="P362" s="287"/>
      <c r="Q362" s="287"/>
      <c r="R362" s="287"/>
      <c r="S362" s="287"/>
      <c r="T362" s="287"/>
      <c r="U362" s="287"/>
      <c r="V362" s="287"/>
      <c r="W362" s="287"/>
      <c r="X362" s="287"/>
      <c r="Y362" s="287"/>
      <c r="Z362" s="287"/>
      <c r="AA362" s="287"/>
      <c r="AB362" s="287"/>
      <c r="AC362" s="287"/>
      <c r="AD362" s="287"/>
      <c r="AE362" s="287"/>
      <c r="AF362" s="287"/>
      <c r="AG362" s="287"/>
      <c r="AH362" s="287"/>
      <c r="AI362" s="287"/>
      <c r="AJ362" s="287"/>
      <c r="AK362" s="287"/>
      <c r="AL362" s="287"/>
      <c r="AM362" s="287"/>
      <c r="AN362" s="287"/>
      <c r="AO362" s="287"/>
      <c r="AP362" s="287"/>
      <c r="AQ362" s="287"/>
      <c r="AR362" s="287"/>
      <c r="AS362" s="287"/>
      <c r="AT362" s="287"/>
      <c r="AU362" s="287"/>
      <c r="AV362" s="287"/>
      <c r="AW362" s="287"/>
      <c r="AX362" s="287"/>
      <c r="AY362" s="287"/>
      <c r="AZ362" s="287"/>
      <c r="BA362" s="287"/>
      <c r="BB362" s="287"/>
      <c r="BC362" s="287"/>
      <c r="BD362" s="287"/>
      <c r="BE362" s="287"/>
      <c r="BF362" s="287"/>
      <c r="BG362" s="287"/>
      <c r="BH362" s="287"/>
      <c r="BI362" s="287"/>
      <c r="BJ362" s="287"/>
      <c r="BK362" s="287"/>
      <c r="BL362" s="287"/>
      <c r="BM362" s="287"/>
      <c r="BN362" s="287"/>
      <c r="BO362" s="287"/>
      <c r="BP362" s="287"/>
      <c r="BQ362" s="287"/>
      <c r="BR362" s="287"/>
      <c r="BS362" s="287"/>
      <c r="BT362" s="287"/>
    </row>
    <row r="363" spans="1:72" s="289" customFormat="1" ht="13.5">
      <c r="A363" s="287"/>
      <c r="B363" s="287"/>
      <c r="C363" s="287"/>
      <c r="D363" s="28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287"/>
      <c r="AE363" s="287"/>
      <c r="AF363" s="287"/>
      <c r="AG363" s="287"/>
      <c r="AH363" s="287"/>
      <c r="AI363" s="287"/>
      <c r="AJ363" s="287"/>
      <c r="AK363" s="287"/>
      <c r="AL363" s="287"/>
      <c r="AM363" s="287"/>
      <c r="AN363" s="287"/>
      <c r="AO363" s="287"/>
      <c r="AP363" s="287"/>
      <c r="AQ363" s="287"/>
      <c r="AR363" s="287"/>
      <c r="AS363" s="287"/>
      <c r="AT363" s="287"/>
      <c r="AU363" s="287"/>
      <c r="AV363" s="287"/>
      <c r="AW363" s="287"/>
      <c r="AX363" s="287"/>
      <c r="AY363" s="287"/>
      <c r="AZ363" s="287"/>
      <c r="BA363" s="287"/>
      <c r="BB363" s="287"/>
      <c r="BC363" s="287"/>
      <c r="BD363" s="287"/>
      <c r="BE363" s="287"/>
      <c r="BF363" s="287"/>
      <c r="BG363" s="287"/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</row>
    <row r="364" spans="1:72" s="289" customFormat="1" ht="13.5">
      <c r="A364" s="287"/>
      <c r="B364" s="287"/>
      <c r="C364" s="287"/>
      <c r="D364" s="287"/>
      <c r="E364" s="287"/>
      <c r="F364" s="287"/>
      <c r="G364" s="287"/>
      <c r="H364" s="287"/>
      <c r="I364" s="287"/>
      <c r="J364" s="287"/>
      <c r="K364" s="287"/>
      <c r="L364" s="287"/>
      <c r="M364" s="287"/>
      <c r="N364" s="287"/>
      <c r="O364" s="287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7"/>
      <c r="AU364" s="287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7"/>
      <c r="BI364" s="287"/>
      <c r="BJ364" s="287"/>
      <c r="BK364" s="287"/>
      <c r="BL364" s="287"/>
      <c r="BM364" s="287"/>
      <c r="BN364" s="287"/>
      <c r="BO364" s="287"/>
      <c r="BP364" s="287"/>
      <c r="BQ364" s="287"/>
      <c r="BR364" s="287"/>
      <c r="BS364" s="287"/>
      <c r="BT364" s="287"/>
    </row>
    <row r="365" spans="1:72" s="289" customFormat="1" ht="13.5">
      <c r="A365" s="287"/>
      <c r="B365" s="287"/>
      <c r="C365" s="287"/>
      <c r="D365" s="287"/>
      <c r="E365" s="287"/>
      <c r="F365" s="287"/>
      <c r="G365" s="287"/>
      <c r="H365" s="287"/>
      <c r="I365" s="287"/>
      <c r="J365" s="287"/>
      <c r="K365" s="287"/>
      <c r="L365" s="287"/>
      <c r="M365" s="287"/>
      <c r="N365" s="287"/>
      <c r="O365" s="287"/>
      <c r="P365" s="287"/>
      <c r="Q365" s="287"/>
      <c r="R365" s="287"/>
      <c r="S365" s="287"/>
      <c r="T365" s="287"/>
      <c r="U365" s="287"/>
      <c r="V365" s="287"/>
      <c r="W365" s="287"/>
      <c r="X365" s="287"/>
      <c r="Y365" s="287"/>
      <c r="Z365" s="287"/>
      <c r="AA365" s="287"/>
      <c r="AB365" s="287"/>
      <c r="AC365" s="287"/>
      <c r="AD365" s="287"/>
      <c r="AE365" s="287"/>
      <c r="AF365" s="287"/>
      <c r="AG365" s="287"/>
      <c r="AH365" s="287"/>
      <c r="AI365" s="287"/>
      <c r="AJ365" s="287"/>
      <c r="AK365" s="287"/>
      <c r="AL365" s="287"/>
      <c r="AM365" s="287"/>
      <c r="AN365" s="287"/>
      <c r="AO365" s="287"/>
      <c r="AP365" s="287"/>
      <c r="AQ365" s="287"/>
      <c r="AR365" s="287"/>
      <c r="AS365" s="287"/>
      <c r="AT365" s="287"/>
      <c r="AU365" s="287"/>
      <c r="AV365" s="287"/>
      <c r="AW365" s="287"/>
      <c r="AX365" s="287"/>
      <c r="AY365" s="287"/>
      <c r="AZ365" s="287"/>
      <c r="BA365" s="287"/>
      <c r="BB365" s="287"/>
      <c r="BC365" s="287"/>
      <c r="BD365" s="287"/>
      <c r="BE365" s="287"/>
      <c r="BF365" s="287"/>
      <c r="BG365" s="287"/>
      <c r="BH365" s="287"/>
      <c r="BI365" s="287"/>
      <c r="BJ365" s="287"/>
      <c r="BK365" s="287"/>
      <c r="BL365" s="287"/>
      <c r="BM365" s="287"/>
      <c r="BN365" s="287"/>
      <c r="BO365" s="287"/>
      <c r="BP365" s="287"/>
      <c r="BQ365" s="287"/>
      <c r="BR365" s="287"/>
      <c r="BS365" s="287"/>
      <c r="BT365" s="287"/>
    </row>
    <row r="366" spans="1:72" s="289" customFormat="1" ht="13.5">
      <c r="A366" s="287"/>
      <c r="B366" s="287"/>
      <c r="C366" s="287"/>
      <c r="D366" s="287"/>
      <c r="E366" s="287"/>
      <c r="F366" s="287"/>
      <c r="G366" s="287"/>
      <c r="H366" s="287"/>
      <c r="I366" s="287"/>
      <c r="J366" s="287"/>
      <c r="K366" s="287"/>
      <c r="L366" s="287"/>
      <c r="M366" s="287"/>
      <c r="N366" s="287"/>
      <c r="O366" s="287"/>
      <c r="P366" s="287"/>
      <c r="Q366" s="287"/>
      <c r="R366" s="287"/>
      <c r="S366" s="287"/>
      <c r="T366" s="287"/>
      <c r="U366" s="287"/>
      <c r="V366" s="287"/>
      <c r="W366" s="287"/>
      <c r="X366" s="287"/>
      <c r="Y366" s="287"/>
      <c r="Z366" s="287"/>
      <c r="AA366" s="287"/>
      <c r="AB366" s="287"/>
      <c r="AC366" s="287"/>
      <c r="AD366" s="287"/>
      <c r="AE366" s="287"/>
      <c r="AF366" s="287"/>
      <c r="AG366" s="287"/>
      <c r="AH366" s="287"/>
      <c r="AI366" s="287"/>
      <c r="AJ366" s="287"/>
      <c r="AK366" s="287"/>
      <c r="AL366" s="287"/>
      <c r="AM366" s="287"/>
      <c r="AN366" s="287"/>
      <c r="AO366" s="287"/>
      <c r="AP366" s="287"/>
      <c r="AQ366" s="287"/>
      <c r="AR366" s="287"/>
      <c r="AS366" s="287"/>
      <c r="AT366" s="287"/>
      <c r="AU366" s="287"/>
      <c r="AV366" s="287"/>
      <c r="AW366" s="287"/>
      <c r="AX366" s="287"/>
      <c r="AY366" s="287"/>
      <c r="AZ366" s="287"/>
      <c r="BA366" s="287"/>
      <c r="BB366" s="287"/>
      <c r="BC366" s="287"/>
      <c r="BD366" s="287"/>
      <c r="BE366" s="287"/>
      <c r="BF366" s="287"/>
      <c r="BG366" s="287"/>
      <c r="BH366" s="287"/>
      <c r="BI366" s="287"/>
      <c r="BJ366" s="287"/>
      <c r="BK366" s="287"/>
      <c r="BL366" s="287"/>
      <c r="BM366" s="287"/>
      <c r="BN366" s="287"/>
      <c r="BO366" s="287"/>
      <c r="BP366" s="287"/>
      <c r="BQ366" s="287"/>
      <c r="BR366" s="287"/>
      <c r="BS366" s="287"/>
      <c r="BT366" s="287"/>
    </row>
    <row r="367" spans="1:72" s="289" customFormat="1" ht="13.5">
      <c r="A367" s="287"/>
      <c r="B367" s="287"/>
      <c r="C367" s="287"/>
      <c r="D367" s="287"/>
      <c r="E367" s="287"/>
      <c r="F367" s="287"/>
      <c r="G367" s="287"/>
      <c r="H367" s="287"/>
      <c r="I367" s="287"/>
      <c r="J367" s="287"/>
      <c r="K367" s="287"/>
      <c r="L367" s="287"/>
      <c r="M367" s="287"/>
      <c r="N367" s="287"/>
      <c r="O367" s="287"/>
      <c r="P367" s="287"/>
      <c r="Q367" s="287"/>
      <c r="R367" s="287"/>
      <c r="S367" s="287"/>
      <c r="T367" s="287"/>
      <c r="U367" s="287"/>
      <c r="V367" s="287"/>
      <c r="W367" s="287"/>
      <c r="X367" s="287"/>
      <c r="Y367" s="287"/>
      <c r="Z367" s="287"/>
      <c r="AA367" s="287"/>
      <c r="AB367" s="287"/>
      <c r="AC367" s="287"/>
      <c r="AD367" s="287"/>
      <c r="AE367" s="287"/>
      <c r="AF367" s="287"/>
      <c r="AG367" s="287"/>
      <c r="AH367" s="287"/>
      <c r="AI367" s="287"/>
      <c r="AJ367" s="287"/>
      <c r="AK367" s="287"/>
      <c r="AL367" s="287"/>
      <c r="AM367" s="287"/>
      <c r="AN367" s="287"/>
      <c r="AO367" s="287"/>
      <c r="AP367" s="287"/>
      <c r="AQ367" s="287"/>
      <c r="AR367" s="287"/>
      <c r="AS367" s="287"/>
      <c r="AT367" s="287"/>
      <c r="AU367" s="287"/>
      <c r="AV367" s="287"/>
      <c r="AW367" s="287"/>
      <c r="AX367" s="287"/>
      <c r="AY367" s="287"/>
      <c r="AZ367" s="287"/>
      <c r="BA367" s="287"/>
      <c r="BB367" s="287"/>
      <c r="BC367" s="287"/>
      <c r="BD367" s="287"/>
      <c r="BE367" s="287"/>
      <c r="BF367" s="287"/>
      <c r="BG367" s="287"/>
      <c r="BH367" s="287"/>
      <c r="BI367" s="287"/>
      <c r="BJ367" s="287"/>
      <c r="BK367" s="287"/>
      <c r="BL367" s="287"/>
      <c r="BM367" s="287"/>
      <c r="BN367" s="287"/>
      <c r="BO367" s="287"/>
      <c r="BP367" s="287"/>
      <c r="BQ367" s="287"/>
      <c r="BR367" s="287"/>
      <c r="BS367" s="287"/>
      <c r="BT367" s="287"/>
    </row>
    <row r="368" spans="1:72" s="289" customFormat="1" ht="13.5">
      <c r="A368" s="287"/>
      <c r="B368" s="287"/>
      <c r="C368" s="287"/>
      <c r="D368" s="287"/>
      <c r="E368" s="287"/>
      <c r="F368" s="287"/>
      <c r="G368" s="287"/>
      <c r="H368" s="287"/>
      <c r="I368" s="287"/>
      <c r="J368" s="287"/>
      <c r="K368" s="287"/>
      <c r="L368" s="287"/>
      <c r="M368" s="287"/>
      <c r="N368" s="287"/>
      <c r="O368" s="287"/>
      <c r="P368" s="287"/>
      <c r="Q368" s="287"/>
      <c r="R368" s="287"/>
      <c r="S368" s="287"/>
      <c r="T368" s="287"/>
      <c r="U368" s="287"/>
      <c r="V368" s="287"/>
      <c r="W368" s="287"/>
      <c r="X368" s="287"/>
      <c r="Y368" s="287"/>
      <c r="Z368" s="287"/>
      <c r="AA368" s="287"/>
      <c r="AB368" s="287"/>
      <c r="AC368" s="287"/>
      <c r="AD368" s="287"/>
      <c r="AE368" s="287"/>
      <c r="AF368" s="287"/>
      <c r="AG368" s="287"/>
      <c r="AH368" s="287"/>
      <c r="AI368" s="287"/>
      <c r="AJ368" s="287"/>
      <c r="AK368" s="287"/>
      <c r="AL368" s="287"/>
      <c r="AM368" s="287"/>
      <c r="AN368" s="287"/>
      <c r="AO368" s="287"/>
      <c r="AP368" s="287"/>
      <c r="AQ368" s="287"/>
      <c r="AR368" s="287"/>
      <c r="AS368" s="287"/>
      <c r="AT368" s="287"/>
      <c r="AU368" s="287"/>
      <c r="AV368" s="287"/>
      <c r="AW368" s="287"/>
      <c r="AX368" s="287"/>
      <c r="AY368" s="287"/>
      <c r="AZ368" s="287"/>
      <c r="BA368" s="287"/>
      <c r="BB368" s="287"/>
      <c r="BC368" s="287"/>
      <c r="BD368" s="287"/>
      <c r="BE368" s="287"/>
      <c r="BF368" s="287"/>
      <c r="BG368" s="287"/>
      <c r="BH368" s="287"/>
      <c r="BI368" s="287"/>
      <c r="BJ368" s="287"/>
      <c r="BK368" s="287"/>
      <c r="BL368" s="287"/>
      <c r="BM368" s="287"/>
      <c r="BN368" s="287"/>
      <c r="BO368" s="287"/>
      <c r="BP368" s="287"/>
      <c r="BQ368" s="287"/>
      <c r="BR368" s="287"/>
      <c r="BS368" s="287"/>
      <c r="BT368" s="287"/>
    </row>
    <row r="369" spans="1:72" s="289" customFormat="1" ht="13.5">
      <c r="A369" s="287"/>
      <c r="B369" s="287"/>
      <c r="C369" s="287"/>
      <c r="D369" s="287"/>
      <c r="E369" s="287"/>
      <c r="F369" s="287"/>
      <c r="G369" s="287"/>
      <c r="H369" s="287"/>
      <c r="I369" s="287"/>
      <c r="J369" s="287"/>
      <c r="K369" s="287"/>
      <c r="L369" s="287"/>
      <c r="M369" s="287"/>
      <c r="N369" s="287"/>
      <c r="O369" s="287"/>
      <c r="P369" s="287"/>
      <c r="Q369" s="287"/>
      <c r="R369" s="287"/>
      <c r="S369" s="287"/>
      <c r="T369" s="287"/>
      <c r="U369" s="287"/>
      <c r="V369" s="287"/>
      <c r="W369" s="287"/>
      <c r="X369" s="287"/>
      <c r="Y369" s="287"/>
      <c r="Z369" s="287"/>
      <c r="AA369" s="287"/>
      <c r="AB369" s="287"/>
      <c r="AC369" s="287"/>
      <c r="AD369" s="287"/>
      <c r="AE369" s="287"/>
      <c r="AF369" s="287"/>
      <c r="AG369" s="287"/>
      <c r="AH369" s="287"/>
      <c r="AI369" s="287"/>
      <c r="AJ369" s="287"/>
      <c r="AK369" s="287"/>
      <c r="AL369" s="287"/>
      <c r="AM369" s="287"/>
      <c r="AN369" s="287"/>
      <c r="AO369" s="287"/>
      <c r="AP369" s="287"/>
      <c r="AQ369" s="287"/>
      <c r="AR369" s="287"/>
      <c r="AS369" s="287"/>
      <c r="AT369" s="287"/>
      <c r="AU369" s="287"/>
      <c r="AV369" s="287"/>
      <c r="AW369" s="287"/>
      <c r="AX369" s="287"/>
      <c r="AY369" s="287"/>
      <c r="AZ369" s="287"/>
      <c r="BA369" s="287"/>
      <c r="BB369" s="287"/>
      <c r="BC369" s="287"/>
      <c r="BD369" s="287"/>
      <c r="BE369" s="287"/>
      <c r="BF369" s="287"/>
      <c r="BG369" s="287"/>
      <c r="BH369" s="287"/>
      <c r="BI369" s="287"/>
      <c r="BJ369" s="287"/>
      <c r="BK369" s="287"/>
      <c r="BL369" s="287"/>
      <c r="BM369" s="287"/>
      <c r="BN369" s="287"/>
      <c r="BO369" s="287"/>
      <c r="BP369" s="287"/>
      <c r="BQ369" s="287"/>
      <c r="BR369" s="287"/>
      <c r="BS369" s="287"/>
      <c r="BT369" s="287"/>
    </row>
    <row r="370" spans="1:72" s="289" customFormat="1" ht="13.5">
      <c r="A370" s="287"/>
      <c r="B370" s="287"/>
      <c r="C370" s="287"/>
      <c r="D370" s="287"/>
      <c r="E370" s="287"/>
      <c r="F370" s="287"/>
      <c r="G370" s="287"/>
      <c r="H370" s="287"/>
      <c r="I370" s="287"/>
      <c r="J370" s="287"/>
      <c r="K370" s="287"/>
      <c r="L370" s="287"/>
      <c r="M370" s="287"/>
      <c r="N370" s="287"/>
      <c r="O370" s="287"/>
      <c r="P370" s="287"/>
      <c r="Q370" s="287"/>
      <c r="R370" s="287"/>
      <c r="S370" s="287"/>
      <c r="T370" s="287"/>
      <c r="U370" s="287"/>
      <c r="V370" s="287"/>
      <c r="W370" s="287"/>
      <c r="X370" s="287"/>
      <c r="Y370" s="287"/>
      <c r="Z370" s="287"/>
      <c r="AA370" s="287"/>
      <c r="AB370" s="287"/>
      <c r="AC370" s="287"/>
      <c r="AD370" s="287"/>
      <c r="AE370" s="287"/>
      <c r="AF370" s="287"/>
      <c r="AG370" s="287"/>
      <c r="AH370" s="287"/>
      <c r="AI370" s="287"/>
      <c r="AJ370" s="287"/>
      <c r="AK370" s="287"/>
      <c r="AL370" s="287"/>
      <c r="AM370" s="287"/>
      <c r="AN370" s="287"/>
      <c r="AO370" s="287"/>
      <c r="AP370" s="287"/>
      <c r="AQ370" s="287"/>
      <c r="AR370" s="287"/>
      <c r="AS370" s="287"/>
      <c r="AT370" s="287"/>
      <c r="AU370" s="287"/>
      <c r="AV370" s="287"/>
      <c r="AW370" s="287"/>
      <c r="AX370" s="287"/>
      <c r="AY370" s="287"/>
      <c r="AZ370" s="287"/>
      <c r="BA370" s="287"/>
      <c r="BB370" s="287"/>
      <c r="BC370" s="287"/>
      <c r="BD370" s="287"/>
      <c r="BE370" s="287"/>
      <c r="BF370" s="287"/>
      <c r="BG370" s="287"/>
      <c r="BH370" s="287"/>
      <c r="BI370" s="287"/>
      <c r="BJ370" s="287"/>
      <c r="BK370" s="287"/>
      <c r="BL370" s="287"/>
      <c r="BM370" s="287"/>
      <c r="BN370" s="287"/>
      <c r="BO370" s="287"/>
      <c r="BP370" s="287"/>
      <c r="BQ370" s="287"/>
      <c r="BR370" s="287"/>
      <c r="BS370" s="287"/>
      <c r="BT370" s="287"/>
    </row>
    <row r="371" spans="1:72" s="289" customFormat="1" ht="13.5">
      <c r="A371" s="287"/>
      <c r="B371" s="287"/>
      <c r="C371" s="287"/>
      <c r="D371" s="287"/>
      <c r="E371" s="287"/>
      <c r="F371" s="287"/>
      <c r="G371" s="287"/>
      <c r="H371" s="287"/>
      <c r="I371" s="287"/>
      <c r="J371" s="287"/>
      <c r="K371" s="287"/>
      <c r="L371" s="287"/>
      <c r="M371" s="287"/>
      <c r="N371" s="287"/>
      <c r="O371" s="287"/>
      <c r="P371" s="287"/>
      <c r="Q371" s="287"/>
      <c r="R371" s="287"/>
      <c r="S371" s="287"/>
      <c r="T371" s="287"/>
      <c r="U371" s="287"/>
      <c r="V371" s="287"/>
      <c r="W371" s="287"/>
      <c r="X371" s="287"/>
      <c r="Y371" s="287"/>
      <c r="Z371" s="287"/>
      <c r="AA371" s="287"/>
      <c r="AB371" s="287"/>
      <c r="AC371" s="287"/>
      <c r="AD371" s="287"/>
      <c r="AE371" s="287"/>
      <c r="AF371" s="287"/>
      <c r="AG371" s="287"/>
      <c r="AH371" s="287"/>
      <c r="AI371" s="287"/>
      <c r="AJ371" s="287"/>
      <c r="AK371" s="287"/>
      <c r="AL371" s="287"/>
      <c r="AM371" s="287"/>
      <c r="AN371" s="287"/>
      <c r="AO371" s="287"/>
      <c r="AP371" s="287"/>
      <c r="AQ371" s="287"/>
      <c r="AR371" s="287"/>
      <c r="AS371" s="287"/>
      <c r="AT371" s="287"/>
      <c r="AU371" s="287"/>
      <c r="AV371" s="287"/>
      <c r="AW371" s="287"/>
      <c r="AX371" s="287"/>
      <c r="AY371" s="287"/>
      <c r="AZ371" s="287"/>
      <c r="BA371" s="287"/>
      <c r="BB371" s="287"/>
      <c r="BC371" s="287"/>
      <c r="BD371" s="287"/>
      <c r="BE371" s="287"/>
      <c r="BF371" s="287"/>
      <c r="BG371" s="287"/>
      <c r="BH371" s="287"/>
      <c r="BI371" s="287"/>
      <c r="BJ371" s="287"/>
      <c r="BK371" s="287"/>
      <c r="BL371" s="287"/>
      <c r="BM371" s="287"/>
      <c r="BN371" s="287"/>
      <c r="BO371" s="287"/>
      <c r="BP371" s="287"/>
      <c r="BQ371" s="287"/>
      <c r="BR371" s="287"/>
      <c r="BS371" s="287"/>
      <c r="BT371" s="287"/>
    </row>
    <row r="372" spans="1:72" s="289" customFormat="1" ht="13.5">
      <c r="A372" s="287"/>
      <c r="B372" s="287"/>
      <c r="C372" s="287"/>
      <c r="D372" s="287"/>
      <c r="E372" s="287"/>
      <c r="F372" s="287"/>
      <c r="G372" s="287"/>
      <c r="H372" s="287"/>
      <c r="I372" s="287"/>
      <c r="J372" s="287"/>
      <c r="K372" s="287"/>
      <c r="L372" s="287"/>
      <c r="M372" s="287"/>
      <c r="N372" s="287"/>
      <c r="O372" s="287"/>
      <c r="P372" s="287"/>
      <c r="Q372" s="287"/>
      <c r="R372" s="287"/>
      <c r="S372" s="287"/>
      <c r="T372" s="287"/>
      <c r="U372" s="287"/>
      <c r="V372" s="287"/>
      <c r="W372" s="287"/>
      <c r="X372" s="287"/>
      <c r="Y372" s="287"/>
      <c r="Z372" s="287"/>
      <c r="AA372" s="287"/>
      <c r="AB372" s="287"/>
      <c r="AC372" s="287"/>
      <c r="AD372" s="287"/>
      <c r="AE372" s="287"/>
      <c r="AF372" s="287"/>
      <c r="AG372" s="287"/>
      <c r="AH372" s="287"/>
      <c r="AI372" s="287"/>
      <c r="AJ372" s="287"/>
      <c r="AK372" s="287"/>
      <c r="AL372" s="287"/>
      <c r="AM372" s="287"/>
      <c r="AN372" s="287"/>
      <c r="AO372" s="287"/>
      <c r="AP372" s="287"/>
      <c r="AQ372" s="287"/>
      <c r="AR372" s="287"/>
      <c r="AS372" s="287"/>
      <c r="AT372" s="287"/>
      <c r="AU372" s="287"/>
      <c r="AV372" s="287"/>
      <c r="AW372" s="287"/>
      <c r="AX372" s="287"/>
      <c r="AY372" s="287"/>
      <c r="AZ372" s="287"/>
      <c r="BA372" s="287"/>
      <c r="BB372" s="287"/>
      <c r="BC372" s="287"/>
      <c r="BD372" s="287"/>
      <c r="BE372" s="287"/>
      <c r="BF372" s="287"/>
      <c r="BG372" s="287"/>
      <c r="BH372" s="287"/>
      <c r="BI372" s="287"/>
      <c r="BJ372" s="287"/>
      <c r="BK372" s="287"/>
      <c r="BL372" s="287"/>
      <c r="BM372" s="287"/>
      <c r="BN372" s="287"/>
      <c r="BO372" s="287"/>
      <c r="BP372" s="287"/>
      <c r="BQ372" s="287"/>
      <c r="BR372" s="287"/>
      <c r="BS372" s="287"/>
      <c r="BT372" s="287"/>
    </row>
    <row r="373" spans="1:72" s="289" customFormat="1" ht="13.5">
      <c r="A373" s="287"/>
      <c r="B373" s="287"/>
      <c r="C373" s="287"/>
      <c r="D373" s="287"/>
      <c r="E373" s="287"/>
      <c r="F373" s="287"/>
      <c r="G373" s="287"/>
      <c r="H373" s="287"/>
      <c r="I373" s="287"/>
      <c r="J373" s="287"/>
      <c r="K373" s="287"/>
      <c r="L373" s="287"/>
      <c r="M373" s="287"/>
      <c r="N373" s="287"/>
      <c r="O373" s="287"/>
      <c r="P373" s="287"/>
      <c r="Q373" s="287"/>
      <c r="R373" s="287"/>
      <c r="S373" s="287"/>
      <c r="T373" s="287"/>
      <c r="U373" s="287"/>
      <c r="V373" s="287"/>
      <c r="W373" s="287"/>
      <c r="X373" s="287"/>
      <c r="Y373" s="287"/>
      <c r="Z373" s="287"/>
      <c r="AA373" s="287"/>
      <c r="AB373" s="287"/>
      <c r="AC373" s="287"/>
      <c r="AD373" s="287"/>
      <c r="AE373" s="287"/>
      <c r="AF373" s="287"/>
      <c r="AG373" s="287"/>
      <c r="AH373" s="287"/>
      <c r="AI373" s="287"/>
      <c r="AJ373" s="287"/>
      <c r="AK373" s="287"/>
      <c r="AL373" s="287"/>
      <c r="AM373" s="287"/>
      <c r="AN373" s="287"/>
      <c r="AO373" s="287"/>
      <c r="AP373" s="287"/>
      <c r="AQ373" s="287"/>
      <c r="AR373" s="287"/>
      <c r="AS373" s="287"/>
      <c r="AT373" s="287"/>
      <c r="AU373" s="287"/>
      <c r="AV373" s="287"/>
      <c r="AW373" s="287"/>
      <c r="AX373" s="287"/>
      <c r="AY373" s="287"/>
      <c r="AZ373" s="287"/>
      <c r="BA373" s="287"/>
      <c r="BB373" s="287"/>
      <c r="BC373" s="287"/>
      <c r="BD373" s="287"/>
      <c r="BE373" s="287"/>
      <c r="BF373" s="287"/>
      <c r="BG373" s="287"/>
      <c r="BH373" s="287"/>
      <c r="BI373" s="287"/>
      <c r="BJ373" s="287"/>
      <c r="BK373" s="287"/>
      <c r="BL373" s="287"/>
      <c r="BM373" s="287"/>
      <c r="BN373" s="287"/>
      <c r="BO373" s="287"/>
      <c r="BP373" s="287"/>
      <c r="BQ373" s="287"/>
      <c r="BR373" s="287"/>
      <c r="BS373" s="287"/>
      <c r="BT373" s="287"/>
    </row>
    <row r="374" spans="1:72" s="289" customFormat="1" ht="13.5">
      <c r="A374" s="287"/>
      <c r="B374" s="287"/>
      <c r="C374" s="287"/>
      <c r="D374" s="287"/>
      <c r="E374" s="287"/>
      <c r="F374" s="287"/>
      <c r="G374" s="287"/>
      <c r="H374" s="287"/>
      <c r="I374" s="287"/>
      <c r="J374" s="287"/>
      <c r="K374" s="287"/>
      <c r="L374" s="287"/>
      <c r="M374" s="287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  <c r="AA374" s="287"/>
      <c r="AB374" s="287"/>
      <c r="AC374" s="287"/>
      <c r="AD374" s="287"/>
      <c r="AE374" s="287"/>
      <c r="AF374" s="287"/>
      <c r="AG374" s="287"/>
      <c r="AH374" s="287"/>
      <c r="AI374" s="287"/>
      <c r="AJ374" s="287"/>
      <c r="AK374" s="287"/>
      <c r="AL374" s="287"/>
      <c r="AM374" s="287"/>
      <c r="AN374" s="287"/>
      <c r="AO374" s="287"/>
      <c r="AP374" s="287"/>
      <c r="AQ374" s="287"/>
      <c r="AR374" s="287"/>
      <c r="AS374" s="287"/>
      <c r="AT374" s="287"/>
      <c r="AU374" s="287"/>
      <c r="AV374" s="287"/>
      <c r="AW374" s="287"/>
      <c r="AX374" s="287"/>
      <c r="AY374" s="287"/>
      <c r="AZ374" s="287"/>
      <c r="BA374" s="287"/>
      <c r="BB374" s="287"/>
      <c r="BC374" s="287"/>
      <c r="BD374" s="287"/>
      <c r="BE374" s="287"/>
      <c r="BF374" s="287"/>
      <c r="BG374" s="287"/>
      <c r="BH374" s="287"/>
      <c r="BI374" s="287"/>
      <c r="BJ374" s="287"/>
      <c r="BK374" s="287"/>
      <c r="BL374" s="287"/>
      <c r="BM374" s="287"/>
      <c r="BN374" s="287"/>
      <c r="BO374" s="287"/>
      <c r="BP374" s="287"/>
      <c r="BQ374" s="287"/>
      <c r="BR374" s="287"/>
      <c r="BS374" s="287"/>
      <c r="BT374" s="287"/>
    </row>
    <row r="375" spans="1:72" s="289" customFormat="1" ht="13.5">
      <c r="A375" s="287"/>
      <c r="B375" s="287"/>
      <c r="C375" s="287"/>
      <c r="D375" s="287"/>
      <c r="E375" s="287"/>
      <c r="F375" s="287"/>
      <c r="G375" s="287"/>
      <c r="H375" s="287"/>
      <c r="I375" s="287"/>
      <c r="J375" s="287"/>
      <c r="K375" s="287"/>
      <c r="L375" s="287"/>
      <c r="M375" s="287"/>
      <c r="N375" s="287"/>
      <c r="O375" s="287"/>
      <c r="P375" s="287"/>
      <c r="Q375" s="287"/>
      <c r="R375" s="287"/>
      <c r="S375" s="287"/>
      <c r="T375" s="287"/>
      <c r="U375" s="287"/>
      <c r="V375" s="287"/>
      <c r="W375" s="287"/>
      <c r="X375" s="287"/>
      <c r="Y375" s="287"/>
      <c r="Z375" s="287"/>
      <c r="AA375" s="287"/>
      <c r="AB375" s="287"/>
      <c r="AC375" s="287"/>
      <c r="AD375" s="287"/>
      <c r="AE375" s="287"/>
      <c r="AF375" s="287"/>
      <c r="AG375" s="287"/>
      <c r="AH375" s="287"/>
      <c r="AI375" s="287"/>
      <c r="AJ375" s="287"/>
      <c r="AK375" s="287"/>
      <c r="AL375" s="287"/>
      <c r="AM375" s="287"/>
      <c r="AN375" s="287"/>
      <c r="AO375" s="287"/>
      <c r="AP375" s="287"/>
      <c r="AQ375" s="287"/>
      <c r="AR375" s="287"/>
      <c r="AS375" s="287"/>
      <c r="AT375" s="287"/>
      <c r="AU375" s="287"/>
      <c r="AV375" s="287"/>
      <c r="AW375" s="287"/>
      <c r="AX375" s="287"/>
      <c r="AY375" s="287"/>
      <c r="AZ375" s="287"/>
      <c r="BA375" s="287"/>
      <c r="BB375" s="287"/>
      <c r="BC375" s="287"/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</row>
    <row r="376" spans="1:72" s="289" customFormat="1" ht="13.5">
      <c r="A376" s="287"/>
      <c r="B376" s="287"/>
      <c r="C376" s="287"/>
      <c r="D376" s="287"/>
      <c r="E376" s="287"/>
      <c r="F376" s="287"/>
      <c r="G376" s="287"/>
      <c r="H376" s="287"/>
      <c r="I376" s="287"/>
      <c r="J376" s="287"/>
      <c r="K376" s="287"/>
      <c r="L376" s="287"/>
      <c r="M376" s="287"/>
      <c r="N376" s="287"/>
      <c r="O376" s="287"/>
      <c r="P376" s="287"/>
      <c r="Q376" s="287"/>
      <c r="R376" s="287"/>
      <c r="S376" s="287"/>
      <c r="T376" s="287"/>
      <c r="U376" s="287"/>
      <c r="V376" s="287"/>
      <c r="W376" s="287"/>
      <c r="X376" s="287"/>
      <c r="Y376" s="287"/>
      <c r="Z376" s="287"/>
      <c r="AA376" s="287"/>
      <c r="AB376" s="287"/>
      <c r="AC376" s="287"/>
      <c r="AD376" s="287"/>
      <c r="AE376" s="287"/>
      <c r="AF376" s="287"/>
      <c r="AG376" s="287"/>
      <c r="AH376" s="287"/>
      <c r="AI376" s="287"/>
      <c r="AJ376" s="287"/>
      <c r="AK376" s="287"/>
      <c r="AL376" s="287"/>
      <c r="AM376" s="287"/>
      <c r="AN376" s="287"/>
      <c r="AO376" s="287"/>
      <c r="AP376" s="287"/>
      <c r="AQ376" s="287"/>
      <c r="AR376" s="287"/>
      <c r="AS376" s="287"/>
      <c r="AT376" s="287"/>
      <c r="AU376" s="287"/>
      <c r="AV376" s="287"/>
      <c r="AW376" s="287"/>
      <c r="AX376" s="287"/>
      <c r="AY376" s="287"/>
      <c r="AZ376" s="287"/>
      <c r="BA376" s="287"/>
      <c r="BB376" s="287"/>
      <c r="BC376" s="287"/>
      <c r="BD376" s="287"/>
      <c r="BE376" s="287"/>
      <c r="BF376" s="287"/>
      <c r="BG376" s="287"/>
      <c r="BH376" s="287"/>
      <c r="BI376" s="287"/>
      <c r="BJ376" s="287"/>
      <c r="BK376" s="287"/>
      <c r="BL376" s="287"/>
      <c r="BM376" s="287"/>
      <c r="BN376" s="287"/>
      <c r="BO376" s="287"/>
      <c r="BP376" s="287"/>
      <c r="BQ376" s="287"/>
      <c r="BR376" s="287"/>
      <c r="BS376" s="287"/>
      <c r="BT376" s="287"/>
    </row>
    <row r="377" spans="1:72" s="289" customFormat="1" ht="13.5">
      <c r="A377" s="287"/>
      <c r="B377" s="287"/>
      <c r="C377" s="287"/>
      <c r="D377" s="287"/>
      <c r="E377" s="287"/>
      <c r="F377" s="287"/>
      <c r="G377" s="287"/>
      <c r="H377" s="287"/>
      <c r="I377" s="287"/>
      <c r="J377" s="287"/>
      <c r="K377" s="287"/>
      <c r="L377" s="287"/>
      <c r="M377" s="287"/>
      <c r="N377" s="287"/>
      <c r="O377" s="287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7"/>
      <c r="AU377" s="287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7"/>
      <c r="BI377" s="287"/>
      <c r="BJ377" s="287"/>
      <c r="BK377" s="287"/>
      <c r="BL377" s="287"/>
      <c r="BM377" s="287"/>
      <c r="BN377" s="287"/>
      <c r="BO377" s="287"/>
      <c r="BP377" s="287"/>
      <c r="BQ377" s="287"/>
      <c r="BR377" s="287"/>
      <c r="BS377" s="287"/>
      <c r="BT377" s="287"/>
    </row>
    <row r="378" spans="1:72" s="289" customFormat="1" ht="13.5">
      <c r="A378" s="287"/>
      <c r="B378" s="287"/>
      <c r="C378" s="287"/>
      <c r="D378" s="287"/>
      <c r="E378" s="287"/>
      <c r="F378" s="287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  <c r="AA378" s="287"/>
      <c r="AB378" s="287"/>
      <c r="AC378" s="287"/>
      <c r="AD378" s="287"/>
      <c r="AE378" s="287"/>
      <c r="AF378" s="287"/>
      <c r="AG378" s="287"/>
      <c r="AH378" s="287"/>
      <c r="AI378" s="287"/>
      <c r="AJ378" s="287"/>
      <c r="AK378" s="287"/>
      <c r="AL378" s="287"/>
      <c r="AM378" s="287"/>
      <c r="AN378" s="287"/>
      <c r="AO378" s="287"/>
      <c r="AP378" s="287"/>
      <c r="AQ378" s="287"/>
      <c r="AR378" s="287"/>
      <c r="AS378" s="287"/>
      <c r="AT378" s="287"/>
      <c r="AU378" s="287"/>
      <c r="AV378" s="287"/>
      <c r="AW378" s="287"/>
      <c r="AX378" s="287"/>
      <c r="AY378" s="287"/>
      <c r="AZ378" s="287"/>
      <c r="BA378" s="287"/>
      <c r="BB378" s="287"/>
      <c r="BC378" s="287"/>
      <c r="BD378" s="287"/>
      <c r="BE378" s="287"/>
      <c r="BF378" s="287"/>
      <c r="BG378" s="287"/>
      <c r="BH378" s="287"/>
      <c r="BI378" s="287"/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/>
    </row>
    <row r="379" spans="1:72" s="289" customFormat="1" ht="13.5">
      <c r="A379" s="287"/>
      <c r="B379" s="287"/>
      <c r="C379" s="287"/>
      <c r="D379" s="287"/>
      <c r="E379" s="287"/>
      <c r="F379" s="287"/>
      <c r="G379" s="287"/>
      <c r="H379" s="287"/>
      <c r="I379" s="287"/>
      <c r="J379" s="287"/>
      <c r="K379" s="287"/>
      <c r="L379" s="287"/>
      <c r="M379" s="287"/>
      <c r="N379" s="287"/>
      <c r="O379" s="287"/>
      <c r="P379" s="287"/>
      <c r="Q379" s="287"/>
      <c r="R379" s="287"/>
      <c r="S379" s="287"/>
      <c r="T379" s="287"/>
      <c r="U379" s="287"/>
      <c r="V379" s="287"/>
      <c r="W379" s="287"/>
      <c r="X379" s="287"/>
      <c r="Y379" s="287"/>
      <c r="Z379" s="287"/>
      <c r="AA379" s="287"/>
      <c r="AB379" s="287"/>
      <c r="AC379" s="287"/>
      <c r="AD379" s="287"/>
      <c r="AE379" s="287"/>
      <c r="AF379" s="287"/>
      <c r="AG379" s="287"/>
      <c r="AH379" s="287"/>
      <c r="AI379" s="287"/>
      <c r="AJ379" s="287"/>
      <c r="AK379" s="287"/>
      <c r="AL379" s="287"/>
      <c r="AM379" s="287"/>
      <c r="AN379" s="287"/>
      <c r="AO379" s="287"/>
      <c r="AP379" s="287"/>
      <c r="AQ379" s="287"/>
      <c r="AR379" s="287"/>
      <c r="AS379" s="287"/>
      <c r="AT379" s="287"/>
      <c r="AU379" s="287"/>
      <c r="AV379" s="287"/>
      <c r="AW379" s="287"/>
      <c r="AX379" s="287"/>
      <c r="AY379" s="287"/>
      <c r="AZ379" s="287"/>
      <c r="BA379" s="287"/>
      <c r="BB379" s="287"/>
      <c r="BC379" s="287"/>
      <c r="BD379" s="287"/>
      <c r="BE379" s="287"/>
      <c r="BF379" s="287"/>
      <c r="BG379" s="287"/>
      <c r="BH379" s="287"/>
      <c r="BI379" s="287"/>
      <c r="BJ379" s="287"/>
      <c r="BK379" s="287"/>
      <c r="BL379" s="287"/>
      <c r="BM379" s="287"/>
      <c r="BN379" s="287"/>
      <c r="BO379" s="287"/>
      <c r="BP379" s="287"/>
      <c r="BQ379" s="287"/>
      <c r="BR379" s="287"/>
      <c r="BS379" s="287"/>
      <c r="BT379" s="287"/>
    </row>
    <row r="380" spans="1:72" s="289" customFormat="1" ht="13.5">
      <c r="A380" s="287"/>
      <c r="B380" s="287"/>
      <c r="C380" s="287"/>
      <c r="D380" s="287"/>
      <c r="E380" s="287"/>
      <c r="F380" s="287"/>
      <c r="G380" s="287"/>
      <c r="H380" s="287"/>
      <c r="I380" s="287"/>
      <c r="J380" s="287"/>
      <c r="K380" s="287"/>
      <c r="L380" s="287"/>
      <c r="M380" s="287"/>
      <c r="N380" s="287"/>
      <c r="O380" s="287"/>
      <c r="P380" s="287"/>
      <c r="Q380" s="287"/>
      <c r="R380" s="287"/>
      <c r="S380" s="287"/>
      <c r="T380" s="287"/>
      <c r="U380" s="287"/>
      <c r="V380" s="287"/>
      <c r="W380" s="287"/>
      <c r="X380" s="287"/>
      <c r="Y380" s="287"/>
      <c r="Z380" s="287"/>
      <c r="AA380" s="287"/>
      <c r="AB380" s="287"/>
      <c r="AC380" s="287"/>
      <c r="AD380" s="287"/>
      <c r="AE380" s="287"/>
      <c r="AF380" s="287"/>
      <c r="AG380" s="287"/>
      <c r="AH380" s="287"/>
      <c r="AI380" s="287"/>
      <c r="AJ380" s="287"/>
      <c r="AK380" s="287"/>
      <c r="AL380" s="287"/>
      <c r="AM380" s="287"/>
      <c r="AN380" s="287"/>
      <c r="AO380" s="287"/>
      <c r="AP380" s="287"/>
      <c r="AQ380" s="287"/>
      <c r="AR380" s="287"/>
      <c r="AS380" s="287"/>
      <c r="AT380" s="287"/>
      <c r="AU380" s="287"/>
      <c r="AV380" s="287"/>
      <c r="AW380" s="287"/>
      <c r="AX380" s="287"/>
      <c r="AY380" s="287"/>
      <c r="AZ380" s="287"/>
      <c r="BA380" s="287"/>
      <c r="BB380" s="287"/>
      <c r="BC380" s="287"/>
      <c r="BD380" s="287"/>
      <c r="BE380" s="287"/>
      <c r="BF380" s="287"/>
      <c r="BG380" s="287"/>
      <c r="BH380" s="287"/>
      <c r="BI380" s="287"/>
      <c r="BJ380" s="287"/>
      <c r="BK380" s="287"/>
      <c r="BL380" s="287"/>
      <c r="BM380" s="287"/>
      <c r="BN380" s="287"/>
      <c r="BO380" s="287"/>
      <c r="BP380" s="287"/>
      <c r="BQ380" s="287"/>
      <c r="BR380" s="287"/>
      <c r="BS380" s="287"/>
      <c r="BT380" s="287"/>
    </row>
    <row r="381" spans="1:72" s="289" customFormat="1" ht="13.5">
      <c r="A381" s="287"/>
      <c r="B381" s="287"/>
      <c r="C381" s="287"/>
      <c r="D381" s="287"/>
      <c r="E381" s="287"/>
      <c r="F381" s="287"/>
      <c r="G381" s="287"/>
      <c r="H381" s="287"/>
      <c r="I381" s="287"/>
      <c r="J381" s="287"/>
      <c r="K381" s="287"/>
      <c r="L381" s="287"/>
      <c r="M381" s="287"/>
      <c r="N381" s="287"/>
      <c r="O381" s="287"/>
      <c r="P381" s="287"/>
      <c r="Q381" s="287"/>
      <c r="R381" s="287"/>
      <c r="S381" s="287"/>
      <c r="T381" s="287"/>
      <c r="U381" s="287"/>
      <c r="V381" s="287"/>
      <c r="W381" s="287"/>
      <c r="X381" s="287"/>
      <c r="Y381" s="287"/>
      <c r="Z381" s="287"/>
      <c r="AA381" s="287"/>
      <c r="AB381" s="287"/>
      <c r="AC381" s="287"/>
      <c r="AD381" s="287"/>
      <c r="AE381" s="287"/>
      <c r="AF381" s="287"/>
      <c r="AG381" s="287"/>
      <c r="AH381" s="287"/>
      <c r="AI381" s="287"/>
      <c r="AJ381" s="287"/>
      <c r="AK381" s="287"/>
      <c r="AL381" s="287"/>
      <c r="AM381" s="287"/>
      <c r="AN381" s="287"/>
      <c r="AO381" s="287"/>
      <c r="AP381" s="287"/>
      <c r="AQ381" s="287"/>
      <c r="AR381" s="287"/>
      <c r="AS381" s="287"/>
      <c r="AT381" s="287"/>
      <c r="AU381" s="287"/>
      <c r="AV381" s="287"/>
      <c r="AW381" s="287"/>
      <c r="AX381" s="287"/>
      <c r="AY381" s="287"/>
      <c r="AZ381" s="287"/>
      <c r="BA381" s="287"/>
      <c r="BB381" s="287"/>
      <c r="BC381" s="287"/>
      <c r="BD381" s="287"/>
      <c r="BE381" s="287"/>
      <c r="BF381" s="287"/>
      <c r="BG381" s="287"/>
      <c r="BH381" s="287"/>
      <c r="BI381" s="287"/>
      <c r="BJ381" s="287"/>
      <c r="BK381" s="287"/>
      <c r="BL381" s="287"/>
      <c r="BM381" s="287"/>
      <c r="BN381" s="287"/>
      <c r="BO381" s="287"/>
      <c r="BP381" s="287"/>
      <c r="BQ381" s="287"/>
      <c r="BR381" s="287"/>
      <c r="BS381" s="287"/>
      <c r="BT381" s="287"/>
    </row>
    <row r="382" spans="1:72" s="289" customFormat="1" ht="13.5">
      <c r="A382" s="287"/>
      <c r="B382" s="287"/>
      <c r="C382" s="287"/>
      <c r="D382" s="287"/>
      <c r="E382" s="287"/>
      <c r="F382" s="287"/>
      <c r="G382" s="287"/>
      <c r="H382" s="287"/>
      <c r="I382" s="287"/>
      <c r="J382" s="287"/>
      <c r="K382" s="287"/>
      <c r="L382" s="287"/>
      <c r="M382" s="287"/>
      <c r="N382" s="287"/>
      <c r="O382" s="287"/>
      <c r="P382" s="287"/>
      <c r="Q382" s="287"/>
      <c r="R382" s="287"/>
      <c r="S382" s="287"/>
      <c r="T382" s="287"/>
      <c r="U382" s="287"/>
      <c r="V382" s="287"/>
      <c r="W382" s="287"/>
      <c r="X382" s="287"/>
      <c r="Y382" s="287"/>
      <c r="Z382" s="287"/>
      <c r="AA382" s="287"/>
      <c r="AB382" s="287"/>
      <c r="AC382" s="287"/>
      <c r="AD382" s="287"/>
      <c r="AE382" s="287"/>
      <c r="AF382" s="287"/>
      <c r="AG382" s="287"/>
      <c r="AH382" s="287"/>
      <c r="AI382" s="287"/>
      <c r="AJ382" s="287"/>
      <c r="AK382" s="287"/>
      <c r="AL382" s="287"/>
      <c r="AM382" s="287"/>
      <c r="AN382" s="287"/>
      <c r="AO382" s="287"/>
      <c r="AP382" s="287"/>
      <c r="AQ382" s="287"/>
      <c r="AR382" s="287"/>
      <c r="AS382" s="287"/>
      <c r="AT382" s="287"/>
      <c r="AU382" s="287"/>
      <c r="AV382" s="287"/>
      <c r="AW382" s="287"/>
      <c r="AX382" s="287"/>
      <c r="AY382" s="287"/>
      <c r="AZ382" s="287"/>
      <c r="BA382" s="287"/>
      <c r="BB382" s="287"/>
      <c r="BC382" s="287"/>
      <c r="BD382" s="287"/>
      <c r="BE382" s="287"/>
      <c r="BF382" s="287"/>
      <c r="BG382" s="287"/>
      <c r="BH382" s="287"/>
      <c r="BI382" s="287"/>
      <c r="BJ382" s="287"/>
      <c r="BK382" s="287"/>
      <c r="BL382" s="287"/>
      <c r="BM382" s="287"/>
      <c r="BN382" s="287"/>
      <c r="BO382" s="287"/>
      <c r="BP382" s="287"/>
      <c r="BQ382" s="287"/>
      <c r="BR382" s="287"/>
      <c r="BS382" s="287"/>
      <c r="BT382" s="287"/>
    </row>
    <row r="383" spans="1:72" s="289" customFormat="1" ht="13.5">
      <c r="A383" s="287"/>
      <c r="B383" s="287"/>
      <c r="C383" s="287"/>
      <c r="D383" s="287"/>
      <c r="E383" s="287"/>
      <c r="F383" s="287"/>
      <c r="G383" s="287"/>
      <c r="H383" s="287"/>
      <c r="I383" s="287"/>
      <c r="J383" s="287"/>
      <c r="K383" s="287"/>
      <c r="L383" s="287"/>
      <c r="M383" s="287"/>
      <c r="N383" s="287"/>
      <c r="O383" s="287"/>
      <c r="P383" s="287"/>
      <c r="Q383" s="287"/>
      <c r="R383" s="287"/>
      <c r="S383" s="287"/>
      <c r="T383" s="287"/>
      <c r="U383" s="287"/>
      <c r="V383" s="287"/>
      <c r="W383" s="287"/>
      <c r="X383" s="287"/>
      <c r="Y383" s="287"/>
      <c r="Z383" s="287"/>
      <c r="AA383" s="287"/>
      <c r="AB383" s="287"/>
      <c r="AC383" s="287"/>
      <c r="AD383" s="287"/>
      <c r="AE383" s="287"/>
      <c r="AF383" s="287"/>
      <c r="AG383" s="287"/>
      <c r="AH383" s="287"/>
      <c r="AI383" s="287"/>
      <c r="AJ383" s="287"/>
      <c r="AK383" s="287"/>
      <c r="AL383" s="287"/>
      <c r="AM383" s="287"/>
      <c r="AN383" s="287"/>
      <c r="AO383" s="287"/>
      <c r="AP383" s="287"/>
      <c r="AQ383" s="287"/>
      <c r="AR383" s="287"/>
      <c r="AS383" s="287"/>
      <c r="AT383" s="287"/>
      <c r="AU383" s="287"/>
      <c r="AV383" s="287"/>
      <c r="AW383" s="287"/>
      <c r="AX383" s="287"/>
      <c r="AY383" s="287"/>
      <c r="AZ383" s="287"/>
      <c r="BA383" s="287"/>
      <c r="BB383" s="287"/>
      <c r="BC383" s="287"/>
      <c r="BD383" s="287"/>
      <c r="BE383" s="287"/>
      <c r="BF383" s="287"/>
      <c r="BG383" s="287"/>
      <c r="BH383" s="287"/>
      <c r="BI383" s="287"/>
      <c r="BJ383" s="287"/>
      <c r="BK383" s="287"/>
      <c r="BL383" s="287"/>
      <c r="BM383" s="287"/>
      <c r="BN383" s="287"/>
      <c r="BO383" s="287"/>
      <c r="BP383" s="287"/>
      <c r="BQ383" s="287"/>
      <c r="BR383" s="287"/>
      <c r="BS383" s="287"/>
      <c r="BT383" s="287"/>
    </row>
    <row r="384" spans="1:72" s="289" customFormat="1" ht="13.5">
      <c r="A384" s="287"/>
      <c r="B384" s="287"/>
      <c r="C384" s="287"/>
      <c r="D384" s="287"/>
      <c r="E384" s="287"/>
      <c r="F384" s="287"/>
      <c r="G384" s="287"/>
      <c r="H384" s="287"/>
      <c r="I384" s="287"/>
      <c r="J384" s="287"/>
      <c r="K384" s="287"/>
      <c r="L384" s="287"/>
      <c r="M384" s="287"/>
      <c r="N384" s="287"/>
      <c r="O384" s="287"/>
      <c r="P384" s="287"/>
      <c r="Q384" s="287"/>
      <c r="R384" s="287"/>
      <c r="S384" s="287"/>
      <c r="T384" s="287"/>
      <c r="U384" s="287"/>
      <c r="V384" s="287"/>
      <c r="W384" s="287"/>
      <c r="X384" s="287"/>
      <c r="Y384" s="287"/>
      <c r="Z384" s="287"/>
      <c r="AA384" s="287"/>
      <c r="AB384" s="287"/>
      <c r="AC384" s="287"/>
      <c r="AD384" s="287"/>
      <c r="AE384" s="287"/>
      <c r="AF384" s="287"/>
      <c r="AG384" s="287"/>
      <c r="AH384" s="287"/>
      <c r="AI384" s="287"/>
      <c r="AJ384" s="287"/>
      <c r="AK384" s="287"/>
      <c r="AL384" s="287"/>
      <c r="AM384" s="287"/>
      <c r="AN384" s="287"/>
      <c r="AO384" s="287"/>
      <c r="AP384" s="287"/>
      <c r="AQ384" s="287"/>
      <c r="AR384" s="287"/>
      <c r="AS384" s="287"/>
      <c r="AT384" s="287"/>
      <c r="AU384" s="287"/>
      <c r="AV384" s="287"/>
      <c r="AW384" s="287"/>
      <c r="AX384" s="287"/>
      <c r="AY384" s="287"/>
      <c r="AZ384" s="287"/>
      <c r="BA384" s="287"/>
      <c r="BB384" s="287"/>
      <c r="BC384" s="287"/>
      <c r="BD384" s="287"/>
      <c r="BE384" s="287"/>
      <c r="BF384" s="287"/>
      <c r="BG384" s="287"/>
      <c r="BH384" s="287"/>
      <c r="BI384" s="287"/>
      <c r="BJ384" s="287"/>
      <c r="BK384" s="287"/>
      <c r="BL384" s="287"/>
      <c r="BM384" s="287"/>
      <c r="BN384" s="287"/>
      <c r="BO384" s="287"/>
      <c r="BP384" s="287"/>
      <c r="BQ384" s="287"/>
      <c r="BR384" s="287"/>
      <c r="BS384" s="287"/>
      <c r="BT384" s="287"/>
    </row>
    <row r="385" spans="1:72" s="289" customFormat="1" ht="13.5">
      <c r="A385" s="287"/>
      <c r="B385" s="287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7"/>
      <c r="P385" s="287"/>
      <c r="Q385" s="287"/>
      <c r="R385" s="287"/>
      <c r="S385" s="287"/>
      <c r="T385" s="287"/>
      <c r="U385" s="287"/>
      <c r="V385" s="287"/>
      <c r="W385" s="287"/>
      <c r="X385" s="287"/>
      <c r="Y385" s="287"/>
      <c r="Z385" s="287"/>
      <c r="AA385" s="287"/>
      <c r="AB385" s="287"/>
      <c r="AC385" s="287"/>
      <c r="AD385" s="287"/>
      <c r="AE385" s="287"/>
      <c r="AF385" s="287"/>
      <c r="AG385" s="287"/>
      <c r="AH385" s="287"/>
      <c r="AI385" s="287"/>
      <c r="AJ385" s="287"/>
      <c r="AK385" s="287"/>
      <c r="AL385" s="287"/>
      <c r="AM385" s="287"/>
      <c r="AN385" s="287"/>
      <c r="AO385" s="287"/>
      <c r="AP385" s="287"/>
      <c r="AQ385" s="287"/>
      <c r="AR385" s="287"/>
      <c r="AS385" s="287"/>
      <c r="AT385" s="287"/>
      <c r="AU385" s="287"/>
      <c r="AV385" s="287"/>
      <c r="AW385" s="287"/>
      <c r="AX385" s="287"/>
      <c r="AY385" s="287"/>
      <c r="AZ385" s="287"/>
      <c r="BA385" s="287"/>
      <c r="BB385" s="287"/>
      <c r="BC385" s="287"/>
      <c r="BD385" s="287"/>
      <c r="BE385" s="287"/>
      <c r="BF385" s="287"/>
      <c r="BG385" s="287"/>
      <c r="BH385" s="287"/>
      <c r="BI385" s="287"/>
      <c r="BJ385" s="287"/>
      <c r="BK385" s="287"/>
      <c r="BL385" s="287"/>
      <c r="BM385" s="287"/>
      <c r="BN385" s="287"/>
      <c r="BO385" s="287"/>
      <c r="BP385" s="287"/>
      <c r="BQ385" s="287"/>
      <c r="BR385" s="287"/>
      <c r="BS385" s="287"/>
      <c r="BT385" s="287"/>
    </row>
    <row r="386" spans="1:72" s="289" customFormat="1" ht="13.5">
      <c r="A386" s="287"/>
      <c r="B386" s="287"/>
      <c r="C386" s="287"/>
      <c r="D386" s="287"/>
      <c r="E386" s="287"/>
      <c r="F386" s="287"/>
      <c r="G386" s="287"/>
      <c r="H386" s="287"/>
      <c r="I386" s="287"/>
      <c r="J386" s="287"/>
      <c r="K386" s="287"/>
      <c r="L386" s="287"/>
      <c r="M386" s="287"/>
      <c r="N386" s="287"/>
      <c r="O386" s="287"/>
      <c r="P386" s="287"/>
      <c r="Q386" s="287"/>
      <c r="R386" s="287"/>
      <c r="S386" s="287"/>
      <c r="T386" s="287"/>
      <c r="U386" s="287"/>
      <c r="V386" s="287"/>
      <c r="W386" s="287"/>
      <c r="X386" s="287"/>
      <c r="Y386" s="287"/>
      <c r="Z386" s="287"/>
      <c r="AA386" s="287"/>
      <c r="AB386" s="287"/>
      <c r="AC386" s="287"/>
      <c r="AD386" s="287"/>
      <c r="AE386" s="287"/>
      <c r="AF386" s="287"/>
      <c r="AG386" s="287"/>
      <c r="AH386" s="287"/>
      <c r="AI386" s="287"/>
      <c r="AJ386" s="287"/>
      <c r="AK386" s="287"/>
      <c r="AL386" s="287"/>
      <c r="AM386" s="287"/>
      <c r="AN386" s="287"/>
      <c r="AO386" s="287"/>
      <c r="AP386" s="287"/>
      <c r="AQ386" s="287"/>
      <c r="AR386" s="287"/>
      <c r="AS386" s="287"/>
      <c r="AT386" s="287"/>
      <c r="AU386" s="287"/>
      <c r="AV386" s="287"/>
      <c r="AW386" s="287"/>
      <c r="AX386" s="287"/>
      <c r="AY386" s="287"/>
      <c r="AZ386" s="287"/>
      <c r="BA386" s="287"/>
      <c r="BB386" s="287"/>
      <c r="BC386" s="287"/>
      <c r="BD386" s="287"/>
      <c r="BE386" s="287"/>
      <c r="BF386" s="287"/>
      <c r="BG386" s="287"/>
      <c r="BH386" s="287"/>
      <c r="BI386" s="287"/>
      <c r="BJ386" s="287"/>
      <c r="BK386" s="287"/>
      <c r="BL386" s="287"/>
      <c r="BM386" s="287"/>
      <c r="BN386" s="287"/>
      <c r="BO386" s="287"/>
      <c r="BP386" s="287"/>
      <c r="BQ386" s="287"/>
      <c r="BR386" s="287"/>
      <c r="BS386" s="287"/>
      <c r="BT386" s="287"/>
    </row>
    <row r="387" spans="1:72" s="289" customFormat="1" ht="13.5">
      <c r="A387" s="287"/>
      <c r="B387" s="287"/>
      <c r="C387" s="287"/>
      <c r="D387" s="287"/>
      <c r="E387" s="287"/>
      <c r="F387" s="287"/>
      <c r="G387" s="287"/>
      <c r="H387" s="287"/>
      <c r="I387" s="287"/>
      <c r="J387" s="287"/>
      <c r="K387" s="287"/>
      <c r="L387" s="287"/>
      <c r="M387" s="287"/>
      <c r="N387" s="287"/>
      <c r="O387" s="287"/>
      <c r="P387" s="287"/>
      <c r="Q387" s="287"/>
      <c r="R387" s="287"/>
      <c r="S387" s="287"/>
      <c r="T387" s="287"/>
      <c r="U387" s="287"/>
      <c r="V387" s="287"/>
      <c r="W387" s="287"/>
      <c r="X387" s="287"/>
      <c r="Y387" s="287"/>
      <c r="Z387" s="287"/>
      <c r="AA387" s="287"/>
      <c r="AB387" s="287"/>
      <c r="AC387" s="287"/>
      <c r="AD387" s="287"/>
      <c r="AE387" s="287"/>
      <c r="AF387" s="287"/>
      <c r="AG387" s="287"/>
      <c r="AH387" s="287"/>
      <c r="AI387" s="287"/>
      <c r="AJ387" s="287"/>
      <c r="AK387" s="287"/>
      <c r="AL387" s="287"/>
      <c r="AM387" s="287"/>
      <c r="AN387" s="287"/>
      <c r="AO387" s="287"/>
      <c r="AP387" s="287"/>
      <c r="AQ387" s="287"/>
      <c r="AR387" s="287"/>
      <c r="AS387" s="287"/>
      <c r="AT387" s="287"/>
      <c r="AU387" s="287"/>
      <c r="AV387" s="287"/>
      <c r="AW387" s="287"/>
      <c r="AX387" s="287"/>
      <c r="AY387" s="287"/>
      <c r="AZ387" s="287"/>
      <c r="BA387" s="287"/>
      <c r="BB387" s="287"/>
      <c r="BC387" s="287"/>
      <c r="BD387" s="287"/>
      <c r="BE387" s="287"/>
      <c r="BF387" s="287"/>
      <c r="BG387" s="287"/>
      <c r="BH387" s="287"/>
      <c r="BI387" s="287"/>
      <c r="BJ387" s="287"/>
      <c r="BK387" s="287"/>
      <c r="BL387" s="287"/>
      <c r="BM387" s="287"/>
      <c r="BN387" s="287"/>
      <c r="BO387" s="287"/>
      <c r="BP387" s="287"/>
      <c r="BQ387" s="287"/>
      <c r="BR387" s="287"/>
      <c r="BS387" s="287"/>
      <c r="BT387" s="287"/>
    </row>
    <row r="388" spans="1:72" s="289" customFormat="1" ht="13.5">
      <c r="A388" s="287"/>
      <c r="B388" s="287"/>
      <c r="C388" s="287"/>
      <c r="D388" s="287"/>
      <c r="E388" s="287"/>
      <c r="F388" s="287"/>
      <c r="G388" s="287"/>
      <c r="H388" s="287"/>
      <c r="I388" s="287"/>
      <c r="J388" s="287"/>
      <c r="K388" s="287"/>
      <c r="L388" s="287"/>
      <c r="M388" s="287"/>
      <c r="N388" s="287"/>
      <c r="O388" s="287"/>
      <c r="P388" s="287"/>
      <c r="Q388" s="287"/>
      <c r="R388" s="287"/>
      <c r="S388" s="287"/>
      <c r="T388" s="287"/>
      <c r="U388" s="287"/>
      <c r="V388" s="287"/>
      <c r="W388" s="287"/>
      <c r="X388" s="287"/>
      <c r="Y388" s="287"/>
      <c r="Z388" s="287"/>
      <c r="AA388" s="287"/>
      <c r="AB388" s="287"/>
      <c r="AC388" s="287"/>
      <c r="AD388" s="287"/>
      <c r="AE388" s="287"/>
      <c r="AF388" s="287"/>
      <c r="AG388" s="287"/>
      <c r="AH388" s="287"/>
      <c r="AI388" s="287"/>
      <c r="AJ388" s="287"/>
      <c r="AK388" s="287"/>
      <c r="AL388" s="287"/>
      <c r="AM388" s="287"/>
      <c r="AN388" s="287"/>
      <c r="AO388" s="287"/>
      <c r="AP388" s="287"/>
      <c r="AQ388" s="287"/>
      <c r="AR388" s="287"/>
      <c r="AS388" s="287"/>
      <c r="AT388" s="287"/>
      <c r="AU388" s="287"/>
      <c r="AV388" s="287"/>
      <c r="AW388" s="287"/>
      <c r="AX388" s="287"/>
      <c r="AY388" s="287"/>
      <c r="AZ388" s="287"/>
      <c r="BA388" s="287"/>
      <c r="BB388" s="287"/>
      <c r="BC388" s="287"/>
      <c r="BD388" s="287"/>
      <c r="BE388" s="287"/>
      <c r="BF388" s="287"/>
      <c r="BG388" s="287"/>
      <c r="BH388" s="287"/>
      <c r="BI388" s="287"/>
      <c r="BJ388" s="287"/>
      <c r="BK388" s="287"/>
      <c r="BL388" s="287"/>
      <c r="BM388" s="287"/>
      <c r="BN388" s="287"/>
      <c r="BO388" s="287"/>
      <c r="BP388" s="287"/>
      <c r="BQ388" s="287"/>
      <c r="BR388" s="287"/>
      <c r="BS388" s="287"/>
      <c r="BT388" s="287"/>
    </row>
    <row r="389" spans="1:72" s="289" customFormat="1" ht="13.5">
      <c r="A389" s="287"/>
      <c r="B389" s="287"/>
      <c r="C389" s="287"/>
      <c r="D389" s="287"/>
      <c r="E389" s="287"/>
      <c r="F389" s="287"/>
      <c r="G389" s="287"/>
      <c r="H389" s="287"/>
      <c r="I389" s="287"/>
      <c r="J389" s="287"/>
      <c r="K389" s="287"/>
      <c r="L389" s="287"/>
      <c r="M389" s="287"/>
      <c r="N389" s="287"/>
      <c r="O389" s="287"/>
      <c r="P389" s="287"/>
      <c r="Q389" s="287"/>
      <c r="R389" s="287"/>
      <c r="S389" s="287"/>
      <c r="T389" s="287"/>
      <c r="U389" s="287"/>
      <c r="V389" s="287"/>
      <c r="W389" s="287"/>
      <c r="X389" s="287"/>
      <c r="Y389" s="287"/>
      <c r="Z389" s="287"/>
      <c r="AA389" s="287"/>
      <c r="AB389" s="287"/>
      <c r="AC389" s="287"/>
      <c r="AD389" s="287"/>
      <c r="AE389" s="287"/>
      <c r="AF389" s="287"/>
      <c r="AG389" s="287"/>
      <c r="AH389" s="287"/>
      <c r="AI389" s="287"/>
      <c r="AJ389" s="287"/>
      <c r="AK389" s="287"/>
      <c r="AL389" s="287"/>
      <c r="AM389" s="287"/>
      <c r="AN389" s="287"/>
      <c r="AO389" s="287"/>
      <c r="AP389" s="287"/>
      <c r="AQ389" s="287"/>
      <c r="AR389" s="287"/>
      <c r="AS389" s="287"/>
      <c r="AT389" s="287"/>
      <c r="AU389" s="287"/>
      <c r="AV389" s="287"/>
      <c r="AW389" s="287"/>
      <c r="AX389" s="287"/>
      <c r="AY389" s="287"/>
      <c r="AZ389" s="287"/>
      <c r="BA389" s="287"/>
      <c r="BB389" s="287"/>
      <c r="BC389" s="287"/>
      <c r="BD389" s="287"/>
      <c r="BE389" s="287"/>
      <c r="BF389" s="287"/>
      <c r="BG389" s="287"/>
      <c r="BH389" s="287"/>
      <c r="BI389" s="287"/>
      <c r="BJ389" s="287"/>
      <c r="BK389" s="287"/>
      <c r="BL389" s="287"/>
      <c r="BM389" s="287"/>
      <c r="BN389" s="287"/>
      <c r="BO389" s="287"/>
      <c r="BP389" s="287"/>
      <c r="BQ389" s="287"/>
      <c r="BR389" s="287"/>
      <c r="BS389" s="287"/>
      <c r="BT389" s="287"/>
    </row>
    <row r="390" spans="1:72" s="289" customFormat="1" ht="13.5">
      <c r="A390" s="287"/>
      <c r="B390" s="287"/>
      <c r="C390" s="287"/>
      <c r="D390" s="287"/>
      <c r="E390" s="287"/>
      <c r="F390" s="287"/>
      <c r="G390" s="287"/>
      <c r="H390" s="287"/>
      <c r="I390" s="287"/>
      <c r="J390" s="287"/>
      <c r="K390" s="287"/>
      <c r="L390" s="287"/>
      <c r="M390" s="287"/>
      <c r="N390" s="287"/>
      <c r="O390" s="287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7"/>
      <c r="AU390" s="287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7"/>
      <c r="BI390" s="287"/>
      <c r="BJ390" s="287"/>
      <c r="BK390" s="287"/>
      <c r="BL390" s="287"/>
      <c r="BM390" s="287"/>
      <c r="BN390" s="287"/>
      <c r="BO390" s="287"/>
      <c r="BP390" s="287"/>
      <c r="BQ390" s="287"/>
      <c r="BR390" s="287"/>
      <c r="BS390" s="287"/>
      <c r="BT390" s="287"/>
    </row>
    <row r="391" spans="1:72" s="289" customFormat="1" ht="13.5">
      <c r="A391" s="287"/>
      <c r="B391" s="287"/>
      <c r="C391" s="287"/>
      <c r="D391" s="287"/>
      <c r="E391" s="287"/>
      <c r="F391" s="287"/>
      <c r="G391" s="287"/>
      <c r="H391" s="287"/>
      <c r="I391" s="287"/>
      <c r="J391" s="287"/>
      <c r="K391" s="287"/>
      <c r="L391" s="287"/>
      <c r="M391" s="287"/>
      <c r="N391" s="287"/>
      <c r="O391" s="287"/>
      <c r="P391" s="287"/>
      <c r="Q391" s="287"/>
      <c r="R391" s="287"/>
      <c r="S391" s="287"/>
      <c r="T391" s="287"/>
      <c r="U391" s="287"/>
      <c r="V391" s="287"/>
      <c r="W391" s="287"/>
      <c r="X391" s="287"/>
      <c r="Y391" s="287"/>
      <c r="Z391" s="287"/>
      <c r="AA391" s="287"/>
      <c r="AB391" s="287"/>
      <c r="AC391" s="287"/>
      <c r="AD391" s="287"/>
      <c r="AE391" s="287"/>
      <c r="AF391" s="287"/>
      <c r="AG391" s="287"/>
      <c r="AH391" s="287"/>
      <c r="AI391" s="287"/>
      <c r="AJ391" s="287"/>
      <c r="AK391" s="287"/>
      <c r="AL391" s="287"/>
      <c r="AM391" s="287"/>
      <c r="AN391" s="287"/>
      <c r="AO391" s="287"/>
      <c r="AP391" s="287"/>
      <c r="AQ391" s="287"/>
      <c r="AR391" s="287"/>
      <c r="AS391" s="287"/>
      <c r="AT391" s="287"/>
      <c r="AU391" s="287"/>
      <c r="AV391" s="287"/>
      <c r="AW391" s="287"/>
      <c r="AX391" s="287"/>
      <c r="AY391" s="287"/>
      <c r="AZ391" s="287"/>
      <c r="BA391" s="287"/>
      <c r="BB391" s="287"/>
      <c r="BC391" s="287"/>
      <c r="BD391" s="287"/>
      <c r="BE391" s="287"/>
      <c r="BF391" s="287"/>
      <c r="BG391" s="287"/>
      <c r="BH391" s="287"/>
      <c r="BI391" s="287"/>
      <c r="BJ391" s="287"/>
      <c r="BK391" s="287"/>
      <c r="BL391" s="287"/>
      <c r="BM391" s="287"/>
      <c r="BN391" s="287"/>
      <c r="BO391" s="287"/>
      <c r="BP391" s="287"/>
      <c r="BQ391" s="287"/>
      <c r="BR391" s="287"/>
      <c r="BS391" s="287"/>
      <c r="BT391" s="287"/>
    </row>
    <row r="392" spans="1:72" s="289" customFormat="1" ht="13.5">
      <c r="A392" s="287"/>
      <c r="B392" s="287"/>
      <c r="C392" s="287"/>
      <c r="D392" s="287"/>
      <c r="E392" s="287"/>
      <c r="F392" s="287"/>
      <c r="G392" s="287"/>
      <c r="H392" s="287"/>
      <c r="I392" s="287"/>
      <c r="J392" s="287"/>
      <c r="K392" s="287"/>
      <c r="L392" s="287"/>
      <c r="M392" s="287"/>
      <c r="N392" s="287"/>
      <c r="O392" s="287"/>
      <c r="P392" s="287"/>
      <c r="Q392" s="287"/>
      <c r="R392" s="287"/>
      <c r="S392" s="287"/>
      <c r="T392" s="287"/>
      <c r="U392" s="287"/>
      <c r="V392" s="287"/>
      <c r="W392" s="287"/>
      <c r="X392" s="287"/>
      <c r="Y392" s="287"/>
      <c r="Z392" s="287"/>
      <c r="AA392" s="287"/>
      <c r="AB392" s="287"/>
      <c r="AC392" s="287"/>
      <c r="AD392" s="287"/>
      <c r="AE392" s="287"/>
      <c r="AF392" s="287"/>
      <c r="AG392" s="287"/>
      <c r="AH392" s="287"/>
      <c r="AI392" s="287"/>
      <c r="AJ392" s="287"/>
      <c r="AK392" s="287"/>
      <c r="AL392" s="287"/>
      <c r="AM392" s="287"/>
      <c r="AN392" s="287"/>
      <c r="AO392" s="287"/>
      <c r="AP392" s="287"/>
      <c r="AQ392" s="287"/>
      <c r="AR392" s="287"/>
      <c r="AS392" s="287"/>
      <c r="AT392" s="287"/>
      <c r="AU392" s="287"/>
      <c r="AV392" s="287"/>
      <c r="AW392" s="287"/>
      <c r="AX392" s="287"/>
      <c r="AY392" s="287"/>
      <c r="AZ392" s="287"/>
      <c r="BA392" s="287"/>
      <c r="BB392" s="287"/>
      <c r="BC392" s="287"/>
      <c r="BD392" s="287"/>
      <c r="BE392" s="287"/>
      <c r="BF392" s="287"/>
      <c r="BG392" s="287"/>
      <c r="BH392" s="287"/>
      <c r="BI392" s="287"/>
      <c r="BJ392" s="287"/>
      <c r="BK392" s="287"/>
      <c r="BL392" s="287"/>
      <c r="BM392" s="287"/>
      <c r="BN392" s="287"/>
      <c r="BO392" s="287"/>
      <c r="BP392" s="287"/>
      <c r="BQ392" s="287"/>
      <c r="BR392" s="287"/>
      <c r="BS392" s="287"/>
      <c r="BT392" s="287"/>
    </row>
    <row r="393" spans="1:72" s="289" customFormat="1" ht="13.5">
      <c r="A393" s="287"/>
      <c r="B393" s="287"/>
      <c r="C393" s="287"/>
      <c r="D393" s="287"/>
      <c r="E393" s="287"/>
      <c r="F393" s="287"/>
      <c r="G393" s="287"/>
      <c r="H393" s="287"/>
      <c r="I393" s="287"/>
      <c r="J393" s="287"/>
      <c r="K393" s="287"/>
      <c r="L393" s="287"/>
      <c r="M393" s="287"/>
      <c r="N393" s="287"/>
      <c r="O393" s="287"/>
      <c r="P393" s="287"/>
      <c r="Q393" s="287"/>
      <c r="R393" s="287"/>
      <c r="S393" s="287"/>
      <c r="T393" s="287"/>
      <c r="U393" s="287"/>
      <c r="V393" s="287"/>
      <c r="W393" s="287"/>
      <c r="X393" s="287"/>
      <c r="Y393" s="287"/>
      <c r="Z393" s="287"/>
      <c r="AA393" s="287"/>
      <c r="AB393" s="287"/>
      <c r="AC393" s="287"/>
      <c r="AD393" s="287"/>
      <c r="AE393" s="287"/>
      <c r="AF393" s="287"/>
      <c r="AG393" s="287"/>
      <c r="AH393" s="287"/>
      <c r="AI393" s="287"/>
      <c r="AJ393" s="287"/>
      <c r="AK393" s="287"/>
      <c r="AL393" s="287"/>
      <c r="AM393" s="287"/>
      <c r="AN393" s="287"/>
      <c r="AO393" s="287"/>
      <c r="AP393" s="287"/>
      <c r="AQ393" s="287"/>
      <c r="AR393" s="287"/>
      <c r="AS393" s="287"/>
      <c r="AT393" s="287"/>
      <c r="AU393" s="287"/>
      <c r="AV393" s="287"/>
      <c r="AW393" s="287"/>
      <c r="AX393" s="287"/>
      <c r="AY393" s="287"/>
      <c r="AZ393" s="287"/>
      <c r="BA393" s="287"/>
      <c r="BB393" s="287"/>
      <c r="BC393" s="287"/>
      <c r="BD393" s="287"/>
      <c r="BE393" s="287"/>
      <c r="BF393" s="287"/>
      <c r="BG393" s="287"/>
      <c r="BH393" s="287"/>
      <c r="BI393" s="287"/>
      <c r="BJ393" s="287"/>
      <c r="BK393" s="287"/>
      <c r="BL393" s="287"/>
      <c r="BM393" s="287"/>
      <c r="BN393" s="287"/>
      <c r="BO393" s="287"/>
      <c r="BP393" s="287"/>
      <c r="BQ393" s="287"/>
      <c r="BR393" s="287"/>
      <c r="BS393" s="287"/>
      <c r="BT393" s="287"/>
    </row>
    <row r="394" spans="1:72" s="289" customFormat="1" ht="13.5">
      <c r="A394" s="287"/>
      <c r="B394" s="287"/>
      <c r="C394" s="287"/>
      <c r="D394" s="287"/>
      <c r="E394" s="287"/>
      <c r="F394" s="287"/>
      <c r="G394" s="287"/>
      <c r="H394" s="287"/>
      <c r="I394" s="287"/>
      <c r="J394" s="287"/>
      <c r="K394" s="287"/>
      <c r="L394" s="287"/>
      <c r="M394" s="287"/>
      <c r="N394" s="287"/>
      <c r="O394" s="287"/>
      <c r="P394" s="287"/>
      <c r="Q394" s="287"/>
      <c r="R394" s="287"/>
      <c r="S394" s="287"/>
      <c r="T394" s="287"/>
      <c r="U394" s="287"/>
      <c r="V394" s="287"/>
      <c r="W394" s="287"/>
      <c r="X394" s="287"/>
      <c r="Y394" s="287"/>
      <c r="Z394" s="287"/>
      <c r="AA394" s="287"/>
      <c r="AB394" s="287"/>
      <c r="AC394" s="287"/>
      <c r="AD394" s="287"/>
      <c r="AE394" s="287"/>
      <c r="AF394" s="287"/>
      <c r="AG394" s="287"/>
      <c r="AH394" s="287"/>
      <c r="AI394" s="287"/>
      <c r="AJ394" s="287"/>
      <c r="AK394" s="287"/>
      <c r="AL394" s="287"/>
      <c r="AM394" s="287"/>
      <c r="AN394" s="287"/>
      <c r="AO394" s="287"/>
      <c r="AP394" s="287"/>
      <c r="AQ394" s="287"/>
      <c r="AR394" s="287"/>
      <c r="AS394" s="287"/>
      <c r="AT394" s="287"/>
      <c r="AU394" s="287"/>
      <c r="AV394" s="287"/>
      <c r="AW394" s="287"/>
      <c r="AX394" s="287"/>
      <c r="AY394" s="287"/>
      <c r="AZ394" s="287"/>
      <c r="BA394" s="287"/>
      <c r="BB394" s="287"/>
      <c r="BC394" s="287"/>
      <c r="BD394" s="287"/>
      <c r="BE394" s="287"/>
      <c r="BF394" s="287"/>
      <c r="BG394" s="287"/>
      <c r="BH394" s="287"/>
      <c r="BI394" s="287"/>
      <c r="BJ394" s="287"/>
      <c r="BK394" s="287"/>
      <c r="BL394" s="287"/>
      <c r="BM394" s="287"/>
      <c r="BN394" s="287"/>
      <c r="BO394" s="287"/>
      <c r="BP394" s="287"/>
      <c r="BQ394" s="287"/>
      <c r="BR394" s="287"/>
      <c r="BS394" s="287"/>
      <c r="BT394" s="287"/>
    </row>
    <row r="395" spans="1:72" s="289" customFormat="1" ht="13.5">
      <c r="A395" s="287"/>
      <c r="B395" s="287"/>
      <c r="C395" s="287"/>
      <c r="D395" s="287"/>
      <c r="E395" s="287"/>
      <c r="F395" s="287"/>
      <c r="G395" s="287"/>
      <c r="H395" s="287"/>
      <c r="I395" s="287"/>
      <c r="J395" s="287"/>
      <c r="K395" s="287"/>
      <c r="L395" s="287"/>
      <c r="M395" s="287"/>
      <c r="N395" s="287"/>
      <c r="O395" s="287"/>
      <c r="P395" s="287"/>
      <c r="Q395" s="287"/>
      <c r="R395" s="287"/>
      <c r="S395" s="287"/>
      <c r="T395" s="287"/>
      <c r="U395" s="287"/>
      <c r="V395" s="287"/>
      <c r="W395" s="287"/>
      <c r="X395" s="287"/>
      <c r="Y395" s="287"/>
      <c r="Z395" s="287"/>
      <c r="AA395" s="287"/>
      <c r="AB395" s="287"/>
      <c r="AC395" s="287"/>
      <c r="AD395" s="287"/>
      <c r="AE395" s="287"/>
      <c r="AF395" s="287"/>
      <c r="AG395" s="287"/>
      <c r="AH395" s="287"/>
      <c r="AI395" s="287"/>
      <c r="AJ395" s="287"/>
      <c r="AK395" s="287"/>
      <c r="AL395" s="287"/>
      <c r="AM395" s="287"/>
      <c r="AN395" s="287"/>
      <c r="AO395" s="287"/>
      <c r="AP395" s="287"/>
      <c r="AQ395" s="287"/>
      <c r="AR395" s="287"/>
      <c r="AS395" s="287"/>
      <c r="AT395" s="287"/>
      <c r="AU395" s="287"/>
      <c r="AV395" s="287"/>
      <c r="AW395" s="287"/>
      <c r="AX395" s="287"/>
      <c r="AY395" s="287"/>
      <c r="AZ395" s="287"/>
      <c r="BA395" s="287"/>
      <c r="BB395" s="287"/>
      <c r="BC395" s="287"/>
      <c r="BD395" s="287"/>
      <c r="BE395" s="287"/>
      <c r="BF395" s="287"/>
      <c r="BG395" s="287"/>
      <c r="BH395" s="287"/>
      <c r="BI395" s="287"/>
      <c r="BJ395" s="287"/>
      <c r="BK395" s="287"/>
      <c r="BL395" s="287"/>
      <c r="BM395" s="287"/>
      <c r="BN395" s="287"/>
      <c r="BO395" s="287"/>
      <c r="BP395" s="287"/>
      <c r="BQ395" s="287"/>
      <c r="BR395" s="287"/>
      <c r="BS395" s="287"/>
      <c r="BT395" s="287"/>
    </row>
    <row r="396" spans="1:72" s="289" customFormat="1" ht="13.5">
      <c r="A396" s="287"/>
      <c r="B396" s="287"/>
      <c r="C396" s="287"/>
      <c r="D396" s="287"/>
      <c r="E396" s="287"/>
      <c r="F396" s="287"/>
      <c r="G396" s="287"/>
      <c r="H396" s="287"/>
      <c r="I396" s="287"/>
      <c r="J396" s="287"/>
      <c r="K396" s="287"/>
      <c r="L396" s="287"/>
      <c r="M396" s="287"/>
      <c r="N396" s="287"/>
      <c r="O396" s="287"/>
      <c r="P396" s="287"/>
      <c r="Q396" s="287"/>
      <c r="R396" s="287"/>
      <c r="S396" s="287"/>
      <c r="T396" s="287"/>
      <c r="U396" s="287"/>
      <c r="V396" s="287"/>
      <c r="W396" s="287"/>
      <c r="X396" s="287"/>
      <c r="Y396" s="287"/>
      <c r="Z396" s="287"/>
      <c r="AA396" s="287"/>
      <c r="AB396" s="287"/>
      <c r="AC396" s="287"/>
      <c r="AD396" s="287"/>
      <c r="AE396" s="287"/>
      <c r="AF396" s="287"/>
      <c r="AG396" s="287"/>
      <c r="AH396" s="287"/>
      <c r="AI396" s="287"/>
      <c r="AJ396" s="287"/>
      <c r="AK396" s="287"/>
      <c r="AL396" s="287"/>
      <c r="AM396" s="287"/>
      <c r="AN396" s="287"/>
      <c r="AO396" s="287"/>
      <c r="AP396" s="287"/>
      <c r="AQ396" s="287"/>
      <c r="AR396" s="287"/>
      <c r="AS396" s="287"/>
      <c r="AT396" s="287"/>
      <c r="AU396" s="287"/>
      <c r="AV396" s="287"/>
      <c r="AW396" s="287"/>
      <c r="AX396" s="287"/>
      <c r="AY396" s="287"/>
      <c r="AZ396" s="287"/>
      <c r="BA396" s="287"/>
      <c r="BB396" s="287"/>
      <c r="BC396" s="287"/>
      <c r="BD396" s="287"/>
      <c r="BE396" s="287"/>
      <c r="BF396" s="287"/>
      <c r="BG396" s="287"/>
      <c r="BH396" s="287"/>
      <c r="BI396" s="287"/>
      <c r="BJ396" s="287"/>
      <c r="BK396" s="287"/>
      <c r="BL396" s="287"/>
      <c r="BM396" s="287"/>
      <c r="BN396" s="287"/>
      <c r="BO396" s="287"/>
      <c r="BP396" s="287"/>
      <c r="BQ396" s="287"/>
      <c r="BR396" s="287"/>
      <c r="BS396" s="287"/>
      <c r="BT396" s="287"/>
    </row>
    <row r="397" spans="1:72" s="289" customFormat="1" ht="13.5">
      <c r="A397" s="287"/>
      <c r="B397" s="287"/>
      <c r="C397" s="287"/>
      <c r="D397" s="287"/>
      <c r="E397" s="287"/>
      <c r="F397" s="287"/>
      <c r="G397" s="287"/>
      <c r="H397" s="287"/>
      <c r="I397" s="287"/>
      <c r="J397" s="287"/>
      <c r="K397" s="287"/>
      <c r="L397" s="287"/>
      <c r="M397" s="287"/>
      <c r="N397" s="287"/>
      <c r="O397" s="287"/>
      <c r="P397" s="287"/>
      <c r="Q397" s="287"/>
      <c r="R397" s="287"/>
      <c r="S397" s="287"/>
      <c r="T397" s="287"/>
      <c r="U397" s="287"/>
      <c r="V397" s="287"/>
      <c r="W397" s="287"/>
      <c r="X397" s="287"/>
      <c r="Y397" s="287"/>
      <c r="Z397" s="287"/>
      <c r="AA397" s="287"/>
      <c r="AB397" s="287"/>
      <c r="AC397" s="287"/>
      <c r="AD397" s="287"/>
      <c r="AE397" s="287"/>
      <c r="AF397" s="287"/>
      <c r="AG397" s="287"/>
      <c r="AH397" s="287"/>
      <c r="AI397" s="287"/>
      <c r="AJ397" s="287"/>
      <c r="AK397" s="287"/>
      <c r="AL397" s="287"/>
      <c r="AM397" s="287"/>
      <c r="AN397" s="287"/>
      <c r="AO397" s="287"/>
      <c r="AP397" s="287"/>
      <c r="AQ397" s="287"/>
      <c r="AR397" s="287"/>
      <c r="AS397" s="287"/>
      <c r="AT397" s="287"/>
      <c r="AU397" s="287"/>
      <c r="AV397" s="287"/>
      <c r="AW397" s="287"/>
      <c r="AX397" s="287"/>
      <c r="AY397" s="287"/>
      <c r="AZ397" s="287"/>
      <c r="BA397" s="287"/>
      <c r="BB397" s="287"/>
      <c r="BC397" s="287"/>
      <c r="BD397" s="287"/>
      <c r="BE397" s="287"/>
      <c r="BF397" s="287"/>
      <c r="BG397" s="287"/>
      <c r="BH397" s="287"/>
      <c r="BI397" s="287"/>
      <c r="BJ397" s="287"/>
      <c r="BK397" s="287"/>
      <c r="BL397" s="287"/>
      <c r="BM397" s="287"/>
      <c r="BN397" s="287"/>
      <c r="BO397" s="287"/>
      <c r="BP397" s="287"/>
      <c r="BQ397" s="287"/>
      <c r="BR397" s="287"/>
      <c r="BS397" s="287"/>
      <c r="BT397" s="287"/>
    </row>
    <row r="398" spans="1:72" s="289" customFormat="1" ht="13.5">
      <c r="A398" s="287"/>
      <c r="B398" s="287"/>
      <c r="C398" s="287"/>
      <c r="D398" s="287"/>
      <c r="E398" s="287"/>
      <c r="F398" s="287"/>
      <c r="G398" s="287"/>
      <c r="H398" s="287"/>
      <c r="I398" s="287"/>
      <c r="J398" s="287"/>
      <c r="K398" s="287"/>
      <c r="L398" s="287"/>
      <c r="M398" s="287"/>
      <c r="N398" s="287"/>
      <c r="O398" s="287"/>
      <c r="P398" s="287"/>
      <c r="Q398" s="287"/>
      <c r="R398" s="287"/>
      <c r="S398" s="287"/>
      <c r="T398" s="287"/>
      <c r="U398" s="287"/>
      <c r="V398" s="287"/>
      <c r="W398" s="287"/>
      <c r="X398" s="287"/>
      <c r="Y398" s="287"/>
      <c r="Z398" s="287"/>
      <c r="AA398" s="287"/>
      <c r="AB398" s="287"/>
      <c r="AC398" s="287"/>
      <c r="AD398" s="287"/>
      <c r="AE398" s="287"/>
      <c r="AF398" s="287"/>
      <c r="AG398" s="287"/>
      <c r="AH398" s="287"/>
      <c r="AI398" s="287"/>
      <c r="AJ398" s="287"/>
      <c r="AK398" s="287"/>
      <c r="AL398" s="287"/>
      <c r="AM398" s="287"/>
      <c r="AN398" s="287"/>
      <c r="AO398" s="287"/>
      <c r="AP398" s="287"/>
      <c r="AQ398" s="287"/>
      <c r="AR398" s="287"/>
      <c r="AS398" s="287"/>
      <c r="AT398" s="287"/>
      <c r="AU398" s="287"/>
      <c r="AV398" s="287"/>
      <c r="AW398" s="287"/>
      <c r="AX398" s="287"/>
      <c r="AY398" s="287"/>
      <c r="AZ398" s="287"/>
      <c r="BA398" s="287"/>
      <c r="BB398" s="287"/>
      <c r="BC398" s="287"/>
      <c r="BD398" s="287"/>
      <c r="BE398" s="287"/>
      <c r="BF398" s="287"/>
      <c r="BG398" s="287"/>
      <c r="BH398" s="287"/>
      <c r="BI398" s="287"/>
      <c r="BJ398" s="287"/>
      <c r="BK398" s="287"/>
      <c r="BL398" s="287"/>
      <c r="BM398" s="287"/>
      <c r="BN398" s="287"/>
      <c r="BO398" s="287"/>
      <c r="BP398" s="287"/>
      <c r="BQ398" s="287"/>
      <c r="BR398" s="287"/>
      <c r="BS398" s="287"/>
      <c r="BT398" s="287"/>
    </row>
    <row r="399" spans="1:72" s="289" customFormat="1" ht="13.5">
      <c r="A399" s="287"/>
      <c r="B399" s="287"/>
      <c r="C399" s="287"/>
      <c r="D399" s="287"/>
      <c r="E399" s="287"/>
      <c r="F399" s="287"/>
      <c r="G399" s="287"/>
      <c r="H399" s="287"/>
      <c r="I399" s="287"/>
      <c r="J399" s="287"/>
      <c r="K399" s="287"/>
      <c r="L399" s="287"/>
      <c r="M399" s="287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  <c r="AA399" s="287"/>
      <c r="AB399" s="287"/>
      <c r="AC399" s="287"/>
      <c r="AD399" s="287"/>
      <c r="AE399" s="287"/>
      <c r="AF399" s="287"/>
      <c r="AG399" s="287"/>
      <c r="AH399" s="287"/>
      <c r="AI399" s="287"/>
      <c r="AJ399" s="287"/>
      <c r="AK399" s="287"/>
      <c r="AL399" s="287"/>
      <c r="AM399" s="287"/>
      <c r="AN399" s="287"/>
      <c r="AO399" s="287"/>
      <c r="AP399" s="287"/>
      <c r="AQ399" s="287"/>
      <c r="AR399" s="287"/>
      <c r="AS399" s="287"/>
      <c r="AT399" s="287"/>
      <c r="AU399" s="287"/>
      <c r="AV399" s="287"/>
      <c r="AW399" s="287"/>
      <c r="AX399" s="287"/>
      <c r="AY399" s="287"/>
      <c r="AZ399" s="287"/>
      <c r="BA399" s="287"/>
      <c r="BB399" s="287"/>
      <c r="BC399" s="287"/>
      <c r="BD399" s="287"/>
      <c r="BE399" s="287"/>
      <c r="BF399" s="287"/>
      <c r="BG399" s="287"/>
      <c r="BH399" s="287"/>
      <c r="BI399" s="287"/>
      <c r="BJ399" s="287"/>
      <c r="BK399" s="287"/>
      <c r="BL399" s="287"/>
      <c r="BM399" s="287"/>
      <c r="BN399" s="287"/>
      <c r="BO399" s="287"/>
      <c r="BP399" s="287"/>
      <c r="BQ399" s="287"/>
      <c r="BR399" s="287"/>
      <c r="BS399" s="287"/>
      <c r="BT399" s="287"/>
    </row>
    <row r="400" spans="1:72" s="289" customFormat="1" ht="13.5">
      <c r="A400" s="287"/>
      <c r="B400" s="287"/>
      <c r="C400" s="287"/>
      <c r="D400" s="287"/>
      <c r="E400" s="287"/>
      <c r="F400" s="287"/>
      <c r="G400" s="287"/>
      <c r="H400" s="287"/>
      <c r="I400" s="287"/>
      <c r="J400" s="287"/>
      <c r="K400" s="287"/>
      <c r="L400" s="287"/>
      <c r="M400" s="287"/>
      <c r="N400" s="287"/>
      <c r="O400" s="287"/>
      <c r="P400" s="287"/>
      <c r="Q400" s="287"/>
      <c r="R400" s="287"/>
      <c r="S400" s="287"/>
      <c r="T400" s="287"/>
      <c r="U400" s="287"/>
      <c r="V400" s="287"/>
      <c r="W400" s="287"/>
      <c r="X400" s="287"/>
      <c r="Y400" s="287"/>
      <c r="Z400" s="287"/>
      <c r="AA400" s="287"/>
      <c r="AB400" s="287"/>
      <c r="AC400" s="287"/>
      <c r="AD400" s="287"/>
      <c r="AE400" s="287"/>
      <c r="AF400" s="287"/>
      <c r="AG400" s="287"/>
      <c r="AH400" s="287"/>
      <c r="AI400" s="287"/>
      <c r="AJ400" s="287"/>
      <c r="AK400" s="287"/>
      <c r="AL400" s="287"/>
      <c r="AM400" s="287"/>
      <c r="AN400" s="287"/>
      <c r="AO400" s="287"/>
      <c r="AP400" s="287"/>
      <c r="AQ400" s="287"/>
      <c r="AR400" s="287"/>
      <c r="AS400" s="287"/>
      <c r="AT400" s="287"/>
      <c r="AU400" s="287"/>
      <c r="AV400" s="287"/>
      <c r="AW400" s="287"/>
      <c r="AX400" s="287"/>
      <c r="AY400" s="287"/>
      <c r="AZ400" s="287"/>
      <c r="BA400" s="287"/>
      <c r="BB400" s="287"/>
      <c r="BC400" s="287"/>
      <c r="BD400" s="287"/>
      <c r="BE400" s="287"/>
      <c r="BF400" s="287"/>
      <c r="BG400" s="287"/>
      <c r="BH400" s="287"/>
      <c r="BI400" s="287"/>
      <c r="BJ400" s="287"/>
      <c r="BK400" s="287"/>
      <c r="BL400" s="287"/>
      <c r="BM400" s="287"/>
      <c r="BN400" s="287"/>
      <c r="BO400" s="287"/>
      <c r="BP400" s="287"/>
      <c r="BQ400" s="287"/>
      <c r="BR400" s="287"/>
      <c r="BS400" s="287"/>
      <c r="BT400" s="287"/>
    </row>
    <row r="401" spans="1:72" s="289" customFormat="1" ht="13.5">
      <c r="A401" s="287"/>
      <c r="B401" s="287"/>
      <c r="C401" s="287"/>
      <c r="D401" s="287"/>
      <c r="E401" s="287"/>
      <c r="F401" s="287"/>
      <c r="G401" s="287"/>
      <c r="H401" s="287"/>
      <c r="I401" s="287"/>
      <c r="J401" s="287"/>
      <c r="K401" s="287"/>
      <c r="L401" s="287"/>
      <c r="M401" s="287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  <c r="AA401" s="287"/>
      <c r="AB401" s="287"/>
      <c r="AC401" s="287"/>
      <c r="AD401" s="287"/>
      <c r="AE401" s="287"/>
      <c r="AF401" s="287"/>
      <c r="AG401" s="287"/>
      <c r="AH401" s="287"/>
      <c r="AI401" s="287"/>
      <c r="AJ401" s="287"/>
      <c r="AK401" s="287"/>
      <c r="AL401" s="287"/>
      <c r="AM401" s="287"/>
      <c r="AN401" s="287"/>
      <c r="AO401" s="287"/>
      <c r="AP401" s="287"/>
      <c r="AQ401" s="287"/>
      <c r="AR401" s="287"/>
      <c r="AS401" s="287"/>
      <c r="AT401" s="287"/>
      <c r="AU401" s="287"/>
      <c r="AV401" s="287"/>
      <c r="AW401" s="287"/>
      <c r="AX401" s="287"/>
      <c r="AY401" s="287"/>
      <c r="AZ401" s="287"/>
      <c r="BA401" s="287"/>
      <c r="BB401" s="287"/>
      <c r="BC401" s="287"/>
      <c r="BD401" s="287"/>
      <c r="BE401" s="287"/>
      <c r="BF401" s="287"/>
      <c r="BG401" s="287"/>
      <c r="BH401" s="287"/>
      <c r="BI401" s="287"/>
      <c r="BJ401" s="287"/>
      <c r="BK401" s="287"/>
      <c r="BL401" s="287"/>
      <c r="BM401" s="287"/>
      <c r="BN401" s="287"/>
      <c r="BO401" s="287"/>
      <c r="BP401" s="287"/>
      <c r="BQ401" s="287"/>
      <c r="BR401" s="287"/>
      <c r="BS401" s="287"/>
      <c r="BT401" s="287"/>
    </row>
    <row r="402" spans="1:72" s="289" customFormat="1" ht="13.5">
      <c r="A402" s="287"/>
      <c r="B402" s="287"/>
      <c r="C402" s="287"/>
      <c r="D402" s="287"/>
      <c r="E402" s="287"/>
      <c r="F402" s="287"/>
      <c r="G402" s="287"/>
      <c r="H402" s="287"/>
      <c r="I402" s="287"/>
      <c r="J402" s="287"/>
      <c r="K402" s="287"/>
      <c r="L402" s="287"/>
      <c r="M402" s="287"/>
      <c r="N402" s="287"/>
      <c r="O402" s="287"/>
      <c r="P402" s="287"/>
      <c r="Q402" s="287"/>
      <c r="R402" s="287"/>
      <c r="S402" s="287"/>
      <c r="T402" s="287"/>
      <c r="U402" s="287"/>
      <c r="V402" s="287"/>
      <c r="W402" s="287"/>
      <c r="X402" s="287"/>
      <c r="Y402" s="287"/>
      <c r="Z402" s="287"/>
      <c r="AA402" s="287"/>
      <c r="AB402" s="287"/>
      <c r="AC402" s="287"/>
      <c r="AD402" s="287"/>
      <c r="AE402" s="287"/>
      <c r="AF402" s="287"/>
      <c r="AG402" s="287"/>
      <c r="AH402" s="287"/>
      <c r="AI402" s="287"/>
      <c r="AJ402" s="287"/>
      <c r="AK402" s="287"/>
      <c r="AL402" s="287"/>
      <c r="AM402" s="287"/>
      <c r="AN402" s="287"/>
      <c r="AO402" s="287"/>
      <c r="AP402" s="287"/>
      <c r="AQ402" s="287"/>
      <c r="AR402" s="287"/>
      <c r="AS402" s="287"/>
      <c r="AT402" s="287"/>
      <c r="AU402" s="287"/>
      <c r="AV402" s="287"/>
      <c r="AW402" s="287"/>
      <c r="AX402" s="287"/>
      <c r="AY402" s="287"/>
      <c r="AZ402" s="287"/>
      <c r="BA402" s="287"/>
      <c r="BB402" s="287"/>
      <c r="BC402" s="287"/>
      <c r="BD402" s="287"/>
      <c r="BE402" s="287"/>
      <c r="BF402" s="287"/>
      <c r="BG402" s="287"/>
      <c r="BH402" s="287"/>
      <c r="BI402" s="287"/>
      <c r="BJ402" s="287"/>
      <c r="BK402" s="287"/>
      <c r="BL402" s="287"/>
      <c r="BM402" s="287"/>
      <c r="BN402" s="287"/>
      <c r="BO402" s="287"/>
      <c r="BP402" s="287"/>
      <c r="BQ402" s="287"/>
      <c r="BR402" s="287"/>
      <c r="BS402" s="287"/>
      <c r="BT402" s="287"/>
    </row>
    <row r="403" spans="1:72" s="289" customFormat="1" ht="13.5">
      <c r="A403" s="287"/>
      <c r="B403" s="287"/>
      <c r="C403" s="287"/>
      <c r="D403" s="287"/>
      <c r="E403" s="287"/>
      <c r="F403" s="287"/>
      <c r="G403" s="287"/>
      <c r="H403" s="287"/>
      <c r="I403" s="287"/>
      <c r="J403" s="287"/>
      <c r="K403" s="287"/>
      <c r="L403" s="287"/>
      <c r="M403" s="287"/>
      <c r="N403" s="287"/>
      <c r="O403" s="287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7"/>
      <c r="AU403" s="287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7"/>
      <c r="BI403" s="287"/>
      <c r="BJ403" s="287"/>
      <c r="BK403" s="287"/>
      <c r="BL403" s="287"/>
      <c r="BM403" s="287"/>
      <c r="BN403" s="287"/>
      <c r="BO403" s="287"/>
      <c r="BP403" s="287"/>
      <c r="BQ403" s="287"/>
      <c r="BR403" s="287"/>
      <c r="BS403" s="287"/>
      <c r="BT403" s="287"/>
    </row>
    <row r="404" spans="1:72" s="289" customFormat="1" ht="13.5">
      <c r="A404" s="287"/>
      <c r="B404" s="287"/>
      <c r="C404" s="287"/>
      <c r="D404" s="287"/>
      <c r="E404" s="287"/>
      <c r="F404" s="287"/>
      <c r="G404" s="287"/>
      <c r="H404" s="287"/>
      <c r="I404" s="287"/>
      <c r="J404" s="287"/>
      <c r="K404" s="287"/>
      <c r="L404" s="287"/>
      <c r="M404" s="287"/>
      <c r="N404" s="287"/>
      <c r="O404" s="287"/>
      <c r="P404" s="287"/>
      <c r="Q404" s="287"/>
      <c r="R404" s="287"/>
      <c r="S404" s="287"/>
      <c r="T404" s="287"/>
      <c r="U404" s="287"/>
      <c r="V404" s="287"/>
      <c r="W404" s="287"/>
      <c r="X404" s="287"/>
      <c r="Y404" s="287"/>
      <c r="Z404" s="287"/>
      <c r="AA404" s="287"/>
      <c r="AB404" s="287"/>
      <c r="AC404" s="287"/>
      <c r="AD404" s="287"/>
      <c r="AE404" s="287"/>
      <c r="AF404" s="287"/>
      <c r="AG404" s="287"/>
      <c r="AH404" s="287"/>
      <c r="AI404" s="287"/>
      <c r="AJ404" s="287"/>
      <c r="AK404" s="287"/>
      <c r="AL404" s="287"/>
      <c r="AM404" s="287"/>
      <c r="AN404" s="287"/>
      <c r="AO404" s="287"/>
      <c r="AP404" s="287"/>
      <c r="AQ404" s="287"/>
      <c r="AR404" s="287"/>
      <c r="AS404" s="287"/>
      <c r="AT404" s="287"/>
      <c r="AU404" s="287"/>
      <c r="AV404" s="287"/>
      <c r="AW404" s="287"/>
      <c r="AX404" s="287"/>
      <c r="AY404" s="287"/>
      <c r="AZ404" s="287"/>
      <c r="BA404" s="287"/>
      <c r="BB404" s="287"/>
      <c r="BC404" s="287"/>
      <c r="BD404" s="287"/>
      <c r="BE404" s="287"/>
      <c r="BF404" s="287"/>
      <c r="BG404" s="287"/>
      <c r="BH404" s="287"/>
      <c r="BI404" s="287"/>
      <c r="BJ404" s="287"/>
      <c r="BK404" s="287"/>
      <c r="BL404" s="287"/>
      <c r="BM404" s="287"/>
      <c r="BN404" s="287"/>
      <c r="BO404" s="287"/>
      <c r="BP404" s="287"/>
      <c r="BQ404" s="287"/>
      <c r="BR404" s="287"/>
      <c r="BS404" s="287"/>
      <c r="BT404" s="287"/>
    </row>
    <row r="405" spans="1:72" s="289" customFormat="1" ht="13.5">
      <c r="A405" s="287"/>
      <c r="B405" s="287"/>
      <c r="C405" s="287"/>
      <c r="D405" s="287"/>
      <c r="E405" s="287"/>
      <c r="F405" s="287"/>
      <c r="G405" s="287"/>
      <c r="H405" s="287"/>
      <c r="I405" s="287"/>
      <c r="J405" s="287"/>
      <c r="K405" s="287"/>
      <c r="L405" s="287"/>
      <c r="M405" s="287"/>
      <c r="N405" s="287"/>
      <c r="O405" s="287"/>
      <c r="P405" s="287"/>
      <c r="Q405" s="287"/>
      <c r="R405" s="287"/>
      <c r="S405" s="287"/>
      <c r="T405" s="287"/>
      <c r="U405" s="287"/>
      <c r="V405" s="287"/>
      <c r="W405" s="287"/>
      <c r="X405" s="287"/>
      <c r="Y405" s="287"/>
      <c r="Z405" s="287"/>
      <c r="AA405" s="287"/>
      <c r="AB405" s="287"/>
      <c r="AC405" s="287"/>
      <c r="AD405" s="287"/>
      <c r="AE405" s="287"/>
      <c r="AF405" s="287"/>
      <c r="AG405" s="287"/>
      <c r="AH405" s="287"/>
      <c r="AI405" s="287"/>
      <c r="AJ405" s="287"/>
      <c r="AK405" s="287"/>
      <c r="AL405" s="287"/>
      <c r="AM405" s="287"/>
      <c r="AN405" s="287"/>
      <c r="AO405" s="287"/>
      <c r="AP405" s="287"/>
      <c r="AQ405" s="287"/>
      <c r="AR405" s="287"/>
      <c r="AS405" s="287"/>
      <c r="AT405" s="287"/>
      <c r="AU405" s="287"/>
      <c r="AV405" s="287"/>
      <c r="AW405" s="287"/>
      <c r="AX405" s="287"/>
      <c r="AY405" s="287"/>
      <c r="AZ405" s="287"/>
      <c r="BA405" s="287"/>
      <c r="BB405" s="287"/>
      <c r="BC405" s="287"/>
      <c r="BD405" s="287"/>
      <c r="BE405" s="287"/>
      <c r="BF405" s="287"/>
      <c r="BG405" s="287"/>
      <c r="BH405" s="287"/>
      <c r="BI405" s="287"/>
      <c r="BJ405" s="287"/>
      <c r="BK405" s="287"/>
      <c r="BL405" s="287"/>
      <c r="BM405" s="287"/>
      <c r="BN405" s="287"/>
      <c r="BO405" s="287"/>
      <c r="BP405" s="287"/>
      <c r="BQ405" s="287"/>
      <c r="BR405" s="287"/>
      <c r="BS405" s="287"/>
      <c r="BT405" s="287"/>
    </row>
    <row r="406" spans="1:72" s="289" customFormat="1" ht="13.5">
      <c r="A406" s="287"/>
      <c r="B406" s="287"/>
      <c r="C406" s="287"/>
      <c r="D406" s="287"/>
      <c r="E406" s="287"/>
      <c r="F406" s="287"/>
      <c r="G406" s="287"/>
      <c r="H406" s="287"/>
      <c r="I406" s="287"/>
      <c r="J406" s="287"/>
      <c r="K406" s="287"/>
      <c r="L406" s="287"/>
      <c r="M406" s="287"/>
      <c r="N406" s="287"/>
      <c r="O406" s="287"/>
      <c r="P406" s="287"/>
      <c r="Q406" s="287"/>
      <c r="R406" s="287"/>
      <c r="S406" s="287"/>
      <c r="T406" s="287"/>
      <c r="U406" s="287"/>
      <c r="V406" s="287"/>
      <c r="W406" s="287"/>
      <c r="X406" s="287"/>
      <c r="Y406" s="287"/>
      <c r="Z406" s="287"/>
      <c r="AA406" s="287"/>
      <c r="AB406" s="287"/>
      <c r="AC406" s="287"/>
      <c r="AD406" s="287"/>
      <c r="AE406" s="287"/>
      <c r="AF406" s="287"/>
      <c r="AG406" s="287"/>
      <c r="AH406" s="287"/>
      <c r="AI406" s="287"/>
      <c r="AJ406" s="287"/>
      <c r="AK406" s="287"/>
      <c r="AL406" s="287"/>
      <c r="AM406" s="287"/>
      <c r="AN406" s="287"/>
      <c r="AO406" s="287"/>
      <c r="AP406" s="287"/>
      <c r="AQ406" s="287"/>
      <c r="AR406" s="287"/>
      <c r="AS406" s="287"/>
      <c r="AT406" s="287"/>
      <c r="AU406" s="287"/>
      <c r="AV406" s="287"/>
      <c r="AW406" s="287"/>
      <c r="AX406" s="287"/>
      <c r="AY406" s="287"/>
      <c r="AZ406" s="287"/>
      <c r="BA406" s="287"/>
      <c r="BB406" s="287"/>
      <c r="BC406" s="287"/>
      <c r="BD406" s="287"/>
      <c r="BE406" s="287"/>
      <c r="BF406" s="287"/>
      <c r="BG406" s="287"/>
      <c r="BH406" s="287"/>
      <c r="BI406" s="287"/>
      <c r="BJ406" s="287"/>
      <c r="BK406" s="287"/>
      <c r="BL406" s="287"/>
      <c r="BM406" s="287"/>
      <c r="BN406" s="287"/>
      <c r="BO406" s="287"/>
      <c r="BP406" s="287"/>
      <c r="BQ406" s="287"/>
      <c r="BR406" s="287"/>
      <c r="BS406" s="287"/>
      <c r="BT406" s="287"/>
    </row>
    <row r="407" spans="1:72" s="289" customFormat="1" ht="13.5">
      <c r="A407" s="287"/>
      <c r="B407" s="287"/>
      <c r="C407" s="287"/>
      <c r="D407" s="287"/>
      <c r="E407" s="287"/>
      <c r="F407" s="287"/>
      <c r="G407" s="287"/>
      <c r="H407" s="287"/>
      <c r="I407" s="287"/>
      <c r="J407" s="287"/>
      <c r="K407" s="287"/>
      <c r="L407" s="287"/>
      <c r="M407" s="287"/>
      <c r="N407" s="287"/>
      <c r="O407" s="287"/>
      <c r="P407" s="287"/>
      <c r="Q407" s="287"/>
      <c r="R407" s="287"/>
      <c r="S407" s="287"/>
      <c r="T407" s="287"/>
      <c r="U407" s="287"/>
      <c r="V407" s="287"/>
      <c r="W407" s="287"/>
      <c r="X407" s="287"/>
      <c r="Y407" s="287"/>
      <c r="Z407" s="287"/>
      <c r="AA407" s="287"/>
      <c r="AB407" s="287"/>
      <c r="AC407" s="287"/>
      <c r="AD407" s="287"/>
      <c r="AE407" s="287"/>
      <c r="AF407" s="287"/>
      <c r="AG407" s="287"/>
      <c r="AH407" s="287"/>
      <c r="AI407" s="287"/>
      <c r="AJ407" s="287"/>
      <c r="AK407" s="287"/>
      <c r="AL407" s="287"/>
      <c r="AM407" s="287"/>
      <c r="AN407" s="287"/>
      <c r="AO407" s="287"/>
      <c r="AP407" s="287"/>
      <c r="AQ407" s="287"/>
      <c r="AR407" s="287"/>
      <c r="AS407" s="287"/>
      <c r="AT407" s="287"/>
      <c r="AU407" s="287"/>
      <c r="AV407" s="287"/>
      <c r="AW407" s="287"/>
      <c r="AX407" s="287"/>
      <c r="AY407" s="287"/>
      <c r="AZ407" s="287"/>
      <c r="BA407" s="287"/>
      <c r="BB407" s="287"/>
      <c r="BC407" s="287"/>
      <c r="BD407" s="287"/>
      <c r="BE407" s="287"/>
      <c r="BF407" s="287"/>
      <c r="BG407" s="287"/>
      <c r="BH407" s="287"/>
      <c r="BI407" s="287"/>
      <c r="BJ407" s="287"/>
      <c r="BK407" s="287"/>
      <c r="BL407" s="287"/>
      <c r="BM407" s="287"/>
      <c r="BN407" s="287"/>
      <c r="BO407" s="287"/>
      <c r="BP407" s="287"/>
      <c r="BQ407" s="287"/>
      <c r="BR407" s="287"/>
      <c r="BS407" s="287"/>
      <c r="BT407" s="287"/>
    </row>
    <row r="408" spans="1:72" s="289" customFormat="1" ht="13.5">
      <c r="A408" s="287"/>
      <c r="B408" s="287"/>
      <c r="C408" s="287"/>
      <c r="D408" s="287"/>
      <c r="E408" s="287"/>
      <c r="F408" s="287"/>
      <c r="G408" s="287"/>
      <c r="H408" s="287"/>
      <c r="I408" s="287"/>
      <c r="J408" s="287"/>
      <c r="K408" s="287"/>
      <c r="L408" s="287"/>
      <c r="M408" s="287"/>
      <c r="N408" s="287"/>
      <c r="O408" s="287"/>
      <c r="P408" s="287"/>
      <c r="Q408" s="287"/>
      <c r="R408" s="287"/>
      <c r="S408" s="287"/>
      <c r="T408" s="287"/>
      <c r="U408" s="287"/>
      <c r="V408" s="287"/>
      <c r="W408" s="287"/>
      <c r="X408" s="287"/>
      <c r="Y408" s="287"/>
      <c r="Z408" s="287"/>
      <c r="AA408" s="287"/>
      <c r="AB408" s="287"/>
      <c r="AC408" s="287"/>
      <c r="AD408" s="287"/>
      <c r="AE408" s="287"/>
      <c r="AF408" s="287"/>
      <c r="AG408" s="287"/>
      <c r="AH408" s="287"/>
      <c r="AI408" s="287"/>
      <c r="AJ408" s="287"/>
      <c r="AK408" s="287"/>
      <c r="AL408" s="287"/>
      <c r="AM408" s="287"/>
      <c r="AN408" s="287"/>
      <c r="AO408" s="287"/>
      <c r="AP408" s="287"/>
      <c r="AQ408" s="287"/>
      <c r="AR408" s="287"/>
      <c r="AS408" s="287"/>
      <c r="AT408" s="287"/>
      <c r="AU408" s="287"/>
      <c r="AV408" s="287"/>
      <c r="AW408" s="287"/>
      <c r="AX408" s="287"/>
      <c r="AY408" s="287"/>
      <c r="AZ408" s="287"/>
      <c r="BA408" s="287"/>
      <c r="BB408" s="287"/>
      <c r="BC408" s="287"/>
      <c r="BD408" s="287"/>
      <c r="BE408" s="287"/>
      <c r="BF408" s="287"/>
      <c r="BG408" s="287"/>
      <c r="BH408" s="287"/>
      <c r="BI408" s="287"/>
      <c r="BJ408" s="287"/>
      <c r="BK408" s="287"/>
      <c r="BL408" s="287"/>
      <c r="BM408" s="287"/>
      <c r="BN408" s="287"/>
      <c r="BO408" s="287"/>
      <c r="BP408" s="287"/>
      <c r="BQ408" s="287"/>
      <c r="BR408" s="287"/>
      <c r="BS408" s="287"/>
      <c r="BT408" s="287"/>
    </row>
    <row r="409" spans="1:72" s="289" customFormat="1" ht="13.5">
      <c r="A409" s="287"/>
      <c r="B409" s="287"/>
      <c r="C409" s="287"/>
      <c r="D409" s="287"/>
      <c r="E409" s="287"/>
      <c r="F409" s="287"/>
      <c r="G409" s="287"/>
      <c r="H409" s="287"/>
      <c r="I409" s="287"/>
      <c r="J409" s="287"/>
      <c r="K409" s="287"/>
      <c r="L409" s="287"/>
      <c r="M409" s="287"/>
      <c r="N409" s="287"/>
      <c r="O409" s="287"/>
      <c r="P409" s="287"/>
      <c r="Q409" s="287"/>
      <c r="R409" s="287"/>
      <c r="S409" s="287"/>
      <c r="T409" s="287"/>
      <c r="U409" s="287"/>
      <c r="V409" s="287"/>
      <c r="W409" s="287"/>
      <c r="X409" s="287"/>
      <c r="Y409" s="287"/>
      <c r="Z409" s="287"/>
      <c r="AA409" s="287"/>
      <c r="AB409" s="287"/>
      <c r="AC409" s="287"/>
      <c r="AD409" s="287"/>
      <c r="AE409" s="287"/>
      <c r="AF409" s="287"/>
      <c r="AG409" s="287"/>
      <c r="AH409" s="287"/>
      <c r="AI409" s="287"/>
      <c r="AJ409" s="287"/>
      <c r="AK409" s="287"/>
      <c r="AL409" s="287"/>
      <c r="AM409" s="287"/>
      <c r="AN409" s="287"/>
      <c r="AO409" s="287"/>
      <c r="AP409" s="287"/>
      <c r="AQ409" s="287"/>
      <c r="AR409" s="287"/>
      <c r="AS409" s="287"/>
      <c r="AT409" s="287"/>
      <c r="AU409" s="287"/>
      <c r="AV409" s="287"/>
      <c r="AW409" s="287"/>
      <c r="AX409" s="287"/>
      <c r="AY409" s="287"/>
      <c r="AZ409" s="287"/>
      <c r="BA409" s="287"/>
      <c r="BB409" s="287"/>
      <c r="BC409" s="287"/>
      <c r="BD409" s="287"/>
      <c r="BE409" s="287"/>
      <c r="BF409" s="287"/>
      <c r="BG409" s="287"/>
      <c r="BH409" s="287"/>
      <c r="BI409" s="287"/>
      <c r="BJ409" s="287"/>
      <c r="BK409" s="287"/>
      <c r="BL409" s="287"/>
      <c r="BM409" s="287"/>
      <c r="BN409" s="287"/>
      <c r="BO409" s="287"/>
      <c r="BP409" s="287"/>
      <c r="BQ409" s="287"/>
      <c r="BR409" s="287"/>
      <c r="BS409" s="287"/>
      <c r="BT409" s="287"/>
    </row>
    <row r="410" spans="1:72" s="289" customFormat="1" ht="13.5">
      <c r="A410" s="287"/>
      <c r="B410" s="287"/>
      <c r="C410" s="287"/>
      <c r="D410" s="287"/>
      <c r="E410" s="287"/>
      <c r="F410" s="287"/>
      <c r="G410" s="287"/>
      <c r="H410" s="287"/>
      <c r="I410" s="287"/>
      <c r="J410" s="287"/>
      <c r="K410" s="287"/>
      <c r="L410" s="287"/>
      <c r="M410" s="287"/>
      <c r="N410" s="287"/>
      <c r="O410" s="287"/>
      <c r="P410" s="287"/>
      <c r="Q410" s="287"/>
      <c r="R410" s="287"/>
      <c r="S410" s="287"/>
      <c r="T410" s="287"/>
      <c r="U410" s="287"/>
      <c r="V410" s="287"/>
      <c r="W410" s="287"/>
      <c r="X410" s="287"/>
      <c r="Y410" s="287"/>
      <c r="Z410" s="287"/>
      <c r="AA410" s="287"/>
      <c r="AB410" s="287"/>
      <c r="AC410" s="287"/>
      <c r="AD410" s="287"/>
      <c r="AE410" s="287"/>
      <c r="AF410" s="287"/>
      <c r="AG410" s="287"/>
      <c r="AH410" s="287"/>
      <c r="AI410" s="287"/>
      <c r="AJ410" s="287"/>
      <c r="AK410" s="287"/>
      <c r="AL410" s="287"/>
      <c r="AM410" s="287"/>
      <c r="AN410" s="287"/>
      <c r="AO410" s="287"/>
      <c r="AP410" s="287"/>
      <c r="AQ410" s="287"/>
      <c r="AR410" s="287"/>
      <c r="AS410" s="287"/>
      <c r="AT410" s="287"/>
      <c r="AU410" s="287"/>
      <c r="AV410" s="287"/>
      <c r="AW410" s="287"/>
      <c r="AX410" s="287"/>
      <c r="AY410" s="287"/>
      <c r="AZ410" s="287"/>
      <c r="BA410" s="287"/>
      <c r="BB410" s="287"/>
      <c r="BC410" s="287"/>
      <c r="BD410" s="287"/>
      <c r="BE410" s="287"/>
      <c r="BF410" s="287"/>
      <c r="BG410" s="287"/>
      <c r="BH410" s="287"/>
      <c r="BI410" s="287"/>
      <c r="BJ410" s="287"/>
      <c r="BK410" s="287"/>
      <c r="BL410" s="287"/>
      <c r="BM410" s="287"/>
      <c r="BN410" s="287"/>
      <c r="BO410" s="287"/>
      <c r="BP410" s="287"/>
      <c r="BQ410" s="287"/>
      <c r="BR410" s="287"/>
      <c r="BS410" s="287"/>
      <c r="BT410" s="287"/>
    </row>
    <row r="411" spans="1:72" s="289" customFormat="1" ht="13.5">
      <c r="A411" s="287"/>
      <c r="B411" s="287"/>
      <c r="C411" s="287"/>
      <c r="D411" s="287"/>
      <c r="E411" s="287"/>
      <c r="F411" s="287"/>
      <c r="G411" s="287"/>
      <c r="H411" s="287"/>
      <c r="I411" s="287"/>
      <c r="J411" s="287"/>
      <c r="K411" s="287"/>
      <c r="L411" s="287"/>
      <c r="M411" s="287"/>
      <c r="N411" s="287"/>
      <c r="O411" s="287"/>
      <c r="P411" s="287"/>
      <c r="Q411" s="287"/>
      <c r="R411" s="287"/>
      <c r="S411" s="287"/>
      <c r="T411" s="287"/>
      <c r="U411" s="287"/>
      <c r="V411" s="287"/>
      <c r="W411" s="287"/>
      <c r="X411" s="287"/>
      <c r="Y411" s="287"/>
      <c r="Z411" s="287"/>
      <c r="AA411" s="287"/>
      <c r="AB411" s="287"/>
      <c r="AC411" s="287"/>
      <c r="AD411" s="287"/>
      <c r="AE411" s="287"/>
      <c r="AF411" s="287"/>
      <c r="AG411" s="287"/>
      <c r="AH411" s="287"/>
      <c r="AI411" s="287"/>
      <c r="AJ411" s="287"/>
      <c r="AK411" s="287"/>
      <c r="AL411" s="287"/>
      <c r="AM411" s="287"/>
      <c r="AN411" s="287"/>
      <c r="AO411" s="287"/>
      <c r="AP411" s="287"/>
      <c r="AQ411" s="287"/>
      <c r="AR411" s="287"/>
      <c r="AS411" s="287"/>
      <c r="AT411" s="287"/>
      <c r="AU411" s="287"/>
      <c r="AV411" s="287"/>
      <c r="AW411" s="287"/>
      <c r="AX411" s="287"/>
      <c r="AY411" s="287"/>
      <c r="AZ411" s="287"/>
      <c r="BA411" s="287"/>
      <c r="BB411" s="287"/>
      <c r="BC411" s="287"/>
      <c r="BD411" s="287"/>
      <c r="BE411" s="287"/>
      <c r="BF411" s="287"/>
      <c r="BG411" s="287"/>
      <c r="BH411" s="287"/>
      <c r="BI411" s="287"/>
      <c r="BJ411" s="287"/>
      <c r="BK411" s="287"/>
      <c r="BL411" s="287"/>
      <c r="BM411" s="287"/>
      <c r="BN411" s="287"/>
      <c r="BO411" s="287"/>
      <c r="BP411" s="287"/>
      <c r="BQ411" s="287"/>
      <c r="BR411" s="287"/>
      <c r="BS411" s="287"/>
      <c r="BT411" s="287"/>
    </row>
    <row r="412" spans="1:72" s="289" customFormat="1" ht="13.5">
      <c r="A412" s="287"/>
      <c r="B412" s="287"/>
      <c r="C412" s="287"/>
      <c r="D412" s="287"/>
      <c r="E412" s="287"/>
      <c r="F412" s="287"/>
      <c r="G412" s="287"/>
      <c r="H412" s="287"/>
      <c r="I412" s="287"/>
      <c r="J412" s="287"/>
      <c r="K412" s="287"/>
      <c r="L412" s="287"/>
      <c r="M412" s="287"/>
      <c r="N412" s="287"/>
      <c r="O412" s="287"/>
      <c r="P412" s="287"/>
      <c r="Q412" s="287"/>
      <c r="R412" s="287"/>
      <c r="S412" s="287"/>
      <c r="T412" s="287"/>
      <c r="U412" s="287"/>
      <c r="V412" s="287"/>
      <c r="W412" s="287"/>
      <c r="X412" s="287"/>
      <c r="Y412" s="287"/>
      <c r="Z412" s="287"/>
      <c r="AA412" s="287"/>
      <c r="AB412" s="287"/>
      <c r="AC412" s="287"/>
      <c r="AD412" s="287"/>
      <c r="AE412" s="287"/>
      <c r="AF412" s="287"/>
      <c r="AG412" s="287"/>
      <c r="AH412" s="287"/>
      <c r="AI412" s="287"/>
      <c r="AJ412" s="287"/>
      <c r="AK412" s="287"/>
      <c r="AL412" s="287"/>
      <c r="AM412" s="287"/>
      <c r="AN412" s="287"/>
      <c r="AO412" s="287"/>
      <c r="AP412" s="287"/>
      <c r="AQ412" s="287"/>
      <c r="AR412" s="287"/>
      <c r="AS412" s="287"/>
      <c r="AT412" s="287"/>
      <c r="AU412" s="287"/>
      <c r="AV412" s="287"/>
      <c r="AW412" s="287"/>
      <c r="AX412" s="287"/>
      <c r="AY412" s="287"/>
      <c r="AZ412" s="287"/>
      <c r="BA412" s="287"/>
      <c r="BB412" s="287"/>
      <c r="BC412" s="287"/>
      <c r="BD412" s="287"/>
      <c r="BE412" s="287"/>
      <c r="BF412" s="287"/>
      <c r="BG412" s="287"/>
      <c r="BH412" s="287"/>
      <c r="BI412" s="287"/>
      <c r="BJ412" s="287"/>
      <c r="BK412" s="287"/>
      <c r="BL412" s="287"/>
      <c r="BM412" s="287"/>
      <c r="BN412" s="287"/>
      <c r="BO412" s="287"/>
      <c r="BP412" s="287"/>
      <c r="BQ412" s="287"/>
      <c r="BR412" s="287"/>
      <c r="BS412" s="287"/>
      <c r="BT412" s="287"/>
    </row>
    <row r="413" spans="1:72" s="289" customFormat="1" ht="13.5">
      <c r="A413" s="287"/>
      <c r="B413" s="287"/>
      <c r="C413" s="287"/>
      <c r="D413" s="287"/>
      <c r="E413" s="287"/>
      <c r="F413" s="287"/>
      <c r="G413" s="287"/>
      <c r="H413" s="287"/>
      <c r="I413" s="287"/>
      <c r="J413" s="287"/>
      <c r="K413" s="287"/>
      <c r="L413" s="287"/>
      <c r="M413" s="287"/>
      <c r="N413" s="287"/>
      <c r="O413" s="287"/>
      <c r="P413" s="287"/>
      <c r="Q413" s="287"/>
      <c r="R413" s="287"/>
      <c r="S413" s="287"/>
      <c r="T413" s="287"/>
      <c r="U413" s="287"/>
      <c r="V413" s="287"/>
      <c r="W413" s="287"/>
      <c r="X413" s="287"/>
      <c r="Y413" s="287"/>
      <c r="Z413" s="287"/>
      <c r="AA413" s="287"/>
      <c r="AB413" s="287"/>
      <c r="AC413" s="287"/>
      <c r="AD413" s="287"/>
      <c r="AE413" s="287"/>
      <c r="AF413" s="287"/>
      <c r="AG413" s="287"/>
      <c r="AH413" s="287"/>
      <c r="AI413" s="287"/>
      <c r="AJ413" s="287"/>
      <c r="AK413" s="287"/>
      <c r="AL413" s="287"/>
      <c r="AM413" s="287"/>
      <c r="AN413" s="287"/>
      <c r="AO413" s="287"/>
      <c r="AP413" s="287"/>
      <c r="AQ413" s="287"/>
      <c r="AR413" s="287"/>
      <c r="AS413" s="287"/>
      <c r="AT413" s="287"/>
      <c r="AU413" s="287"/>
      <c r="AV413" s="287"/>
      <c r="AW413" s="287"/>
      <c r="AX413" s="287"/>
      <c r="AY413" s="287"/>
      <c r="AZ413" s="287"/>
      <c r="BA413" s="287"/>
      <c r="BB413" s="287"/>
      <c r="BC413" s="287"/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87"/>
      <c r="BO413" s="287"/>
      <c r="BP413" s="287"/>
      <c r="BQ413" s="287"/>
      <c r="BR413" s="287"/>
      <c r="BS413" s="287"/>
      <c r="BT413" s="287"/>
    </row>
    <row r="414" spans="1:72" s="289" customFormat="1" ht="13.5">
      <c r="A414" s="287"/>
      <c r="B414" s="287"/>
      <c r="C414" s="287"/>
      <c r="D414" s="287"/>
      <c r="E414" s="287"/>
      <c r="F414" s="287"/>
      <c r="G414" s="287"/>
      <c r="H414" s="287"/>
      <c r="I414" s="287"/>
      <c r="J414" s="287"/>
      <c r="K414" s="287"/>
      <c r="L414" s="287"/>
      <c r="M414" s="287"/>
      <c r="N414" s="287"/>
      <c r="O414" s="287"/>
      <c r="P414" s="287"/>
      <c r="Q414" s="287"/>
      <c r="R414" s="287"/>
      <c r="S414" s="287"/>
      <c r="T414" s="287"/>
      <c r="U414" s="287"/>
      <c r="V414" s="287"/>
      <c r="W414" s="287"/>
      <c r="X414" s="287"/>
      <c r="Y414" s="287"/>
      <c r="Z414" s="287"/>
      <c r="AA414" s="287"/>
      <c r="AB414" s="287"/>
      <c r="AC414" s="287"/>
      <c r="AD414" s="287"/>
      <c r="AE414" s="287"/>
      <c r="AF414" s="287"/>
      <c r="AG414" s="287"/>
      <c r="AH414" s="287"/>
      <c r="AI414" s="287"/>
      <c r="AJ414" s="287"/>
      <c r="AK414" s="287"/>
      <c r="AL414" s="287"/>
      <c r="AM414" s="287"/>
      <c r="AN414" s="287"/>
      <c r="AO414" s="287"/>
      <c r="AP414" s="287"/>
      <c r="AQ414" s="287"/>
      <c r="AR414" s="287"/>
      <c r="AS414" s="287"/>
      <c r="AT414" s="287"/>
      <c r="AU414" s="287"/>
      <c r="AV414" s="287"/>
      <c r="AW414" s="287"/>
      <c r="AX414" s="287"/>
      <c r="AY414" s="287"/>
      <c r="AZ414" s="287"/>
      <c r="BA414" s="287"/>
      <c r="BB414" s="287"/>
      <c r="BC414" s="287"/>
      <c r="BD414" s="287"/>
      <c r="BE414" s="287"/>
      <c r="BF414" s="287"/>
      <c r="BG414" s="287"/>
      <c r="BH414" s="287"/>
      <c r="BI414" s="287"/>
      <c r="BJ414" s="287"/>
      <c r="BK414" s="287"/>
      <c r="BL414" s="287"/>
      <c r="BM414" s="287"/>
      <c r="BN414" s="287"/>
      <c r="BO414" s="287"/>
      <c r="BP414" s="287"/>
      <c r="BQ414" s="287"/>
      <c r="BR414" s="287"/>
      <c r="BS414" s="287"/>
      <c r="BT414" s="287"/>
    </row>
    <row r="415" spans="1:72" s="289" customFormat="1" ht="13.5">
      <c r="A415" s="287"/>
      <c r="B415" s="287"/>
      <c r="C415" s="287"/>
      <c r="D415" s="287"/>
      <c r="E415" s="287"/>
      <c r="F415" s="287"/>
      <c r="G415" s="287"/>
      <c r="H415" s="287"/>
      <c r="I415" s="287"/>
      <c r="J415" s="287"/>
      <c r="K415" s="287"/>
      <c r="L415" s="287"/>
      <c r="M415" s="287"/>
      <c r="N415" s="287"/>
      <c r="O415" s="287"/>
      <c r="P415" s="287"/>
      <c r="Q415" s="287"/>
      <c r="R415" s="287"/>
      <c r="S415" s="287"/>
      <c r="T415" s="287"/>
      <c r="U415" s="287"/>
      <c r="V415" s="287"/>
      <c r="W415" s="287"/>
      <c r="X415" s="287"/>
      <c r="Y415" s="287"/>
      <c r="Z415" s="287"/>
      <c r="AA415" s="287"/>
      <c r="AB415" s="287"/>
      <c r="AC415" s="287"/>
      <c r="AD415" s="287"/>
      <c r="AE415" s="287"/>
      <c r="AF415" s="287"/>
      <c r="AG415" s="287"/>
      <c r="AH415" s="287"/>
      <c r="AI415" s="287"/>
      <c r="AJ415" s="287"/>
      <c r="AK415" s="287"/>
      <c r="AL415" s="287"/>
      <c r="AM415" s="287"/>
      <c r="AN415" s="287"/>
      <c r="AO415" s="287"/>
      <c r="AP415" s="287"/>
      <c r="AQ415" s="287"/>
      <c r="AR415" s="287"/>
      <c r="AS415" s="287"/>
      <c r="AT415" s="287"/>
      <c r="AU415" s="287"/>
      <c r="AV415" s="287"/>
      <c r="AW415" s="287"/>
      <c r="AX415" s="287"/>
      <c r="AY415" s="287"/>
      <c r="AZ415" s="287"/>
      <c r="BA415" s="287"/>
      <c r="BB415" s="287"/>
      <c r="BC415" s="287"/>
      <c r="BD415" s="287"/>
      <c r="BE415" s="287"/>
      <c r="BF415" s="287"/>
      <c r="BG415" s="287"/>
      <c r="BH415" s="287"/>
      <c r="BI415" s="287"/>
      <c r="BJ415" s="287"/>
      <c r="BK415" s="287"/>
      <c r="BL415" s="287"/>
      <c r="BM415" s="287"/>
      <c r="BN415" s="287"/>
      <c r="BO415" s="287"/>
      <c r="BP415" s="287"/>
      <c r="BQ415" s="287"/>
      <c r="BR415" s="287"/>
      <c r="BS415" s="287"/>
      <c r="BT415" s="287"/>
    </row>
    <row r="416" spans="1:72" s="289" customFormat="1" ht="13.5">
      <c r="A416" s="287"/>
      <c r="B416" s="287"/>
      <c r="C416" s="287"/>
      <c r="D416" s="287"/>
      <c r="E416" s="287"/>
      <c r="F416" s="287"/>
      <c r="G416" s="287"/>
      <c r="H416" s="287"/>
      <c r="I416" s="287"/>
      <c r="J416" s="287"/>
      <c r="K416" s="287"/>
      <c r="L416" s="287"/>
      <c r="M416" s="287"/>
      <c r="N416" s="287"/>
      <c r="O416" s="287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7"/>
      <c r="AU416" s="287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7"/>
      <c r="BI416" s="287"/>
      <c r="BJ416" s="287"/>
      <c r="BK416" s="287"/>
      <c r="BL416" s="287"/>
      <c r="BM416" s="287"/>
      <c r="BN416" s="287"/>
      <c r="BO416" s="287"/>
      <c r="BP416" s="287"/>
      <c r="BQ416" s="287"/>
      <c r="BR416" s="287"/>
      <c r="BS416" s="287"/>
      <c r="BT416" s="287"/>
    </row>
    <row r="417" spans="1:72" s="289" customFormat="1" ht="13.5">
      <c r="A417" s="287"/>
      <c r="B417" s="287"/>
      <c r="C417" s="287"/>
      <c r="D417" s="287"/>
      <c r="E417" s="287"/>
      <c r="F417" s="287"/>
      <c r="G417" s="287"/>
      <c r="H417" s="287"/>
      <c r="I417" s="287"/>
      <c r="J417" s="287"/>
      <c r="K417" s="287"/>
      <c r="L417" s="287"/>
      <c r="M417" s="287"/>
      <c r="N417" s="287"/>
      <c r="O417" s="287"/>
      <c r="P417" s="287"/>
      <c r="Q417" s="287"/>
      <c r="R417" s="287"/>
      <c r="S417" s="287"/>
      <c r="T417" s="287"/>
      <c r="U417" s="287"/>
      <c r="V417" s="287"/>
      <c r="W417" s="287"/>
      <c r="X417" s="287"/>
      <c r="Y417" s="287"/>
      <c r="Z417" s="287"/>
      <c r="AA417" s="287"/>
      <c r="AB417" s="287"/>
      <c r="AC417" s="287"/>
      <c r="AD417" s="287"/>
      <c r="AE417" s="287"/>
      <c r="AF417" s="287"/>
      <c r="AG417" s="287"/>
      <c r="AH417" s="287"/>
      <c r="AI417" s="287"/>
      <c r="AJ417" s="287"/>
      <c r="AK417" s="287"/>
      <c r="AL417" s="287"/>
      <c r="AM417" s="287"/>
      <c r="AN417" s="287"/>
      <c r="AO417" s="287"/>
      <c r="AP417" s="287"/>
      <c r="AQ417" s="287"/>
      <c r="AR417" s="287"/>
      <c r="AS417" s="287"/>
      <c r="AT417" s="287"/>
      <c r="AU417" s="287"/>
      <c r="AV417" s="287"/>
      <c r="AW417" s="287"/>
      <c r="AX417" s="287"/>
      <c r="AY417" s="287"/>
      <c r="AZ417" s="287"/>
      <c r="BA417" s="287"/>
      <c r="BB417" s="287"/>
      <c r="BC417" s="287"/>
      <c r="BD417" s="287"/>
      <c r="BE417" s="287"/>
      <c r="BF417" s="287"/>
      <c r="BG417" s="287"/>
      <c r="BH417" s="287"/>
      <c r="BI417" s="287"/>
      <c r="BJ417" s="287"/>
      <c r="BK417" s="287"/>
      <c r="BL417" s="287"/>
      <c r="BM417" s="287"/>
      <c r="BN417" s="287"/>
      <c r="BO417" s="287"/>
      <c r="BP417" s="287"/>
      <c r="BQ417" s="287"/>
      <c r="BR417" s="287"/>
      <c r="BS417" s="287"/>
      <c r="BT417" s="287"/>
    </row>
    <row r="418" spans="1:72" s="289" customFormat="1" ht="13.5">
      <c r="A418" s="287"/>
      <c r="B418" s="287"/>
      <c r="C418" s="287"/>
      <c r="D418" s="287"/>
      <c r="E418" s="287"/>
      <c r="F418" s="287"/>
      <c r="G418" s="287"/>
      <c r="H418" s="287"/>
      <c r="I418" s="287"/>
      <c r="J418" s="287"/>
      <c r="K418" s="287"/>
      <c r="L418" s="287"/>
      <c r="M418" s="287"/>
      <c r="N418" s="287"/>
      <c r="O418" s="287"/>
      <c r="P418" s="287"/>
      <c r="Q418" s="287"/>
      <c r="R418" s="287"/>
      <c r="S418" s="287"/>
      <c r="T418" s="287"/>
      <c r="U418" s="287"/>
      <c r="V418" s="287"/>
      <c r="W418" s="287"/>
      <c r="X418" s="287"/>
      <c r="Y418" s="287"/>
      <c r="Z418" s="287"/>
      <c r="AA418" s="287"/>
      <c r="AB418" s="287"/>
      <c r="AC418" s="287"/>
      <c r="AD418" s="287"/>
      <c r="AE418" s="287"/>
      <c r="AF418" s="287"/>
      <c r="AG418" s="287"/>
      <c r="AH418" s="287"/>
      <c r="AI418" s="287"/>
      <c r="AJ418" s="287"/>
      <c r="AK418" s="287"/>
      <c r="AL418" s="287"/>
      <c r="AM418" s="287"/>
      <c r="AN418" s="287"/>
      <c r="AO418" s="287"/>
      <c r="AP418" s="287"/>
      <c r="AQ418" s="287"/>
      <c r="AR418" s="287"/>
      <c r="AS418" s="287"/>
      <c r="AT418" s="287"/>
      <c r="AU418" s="287"/>
      <c r="AV418" s="287"/>
      <c r="AW418" s="287"/>
      <c r="AX418" s="287"/>
      <c r="AY418" s="287"/>
      <c r="AZ418" s="287"/>
      <c r="BA418" s="287"/>
      <c r="BB418" s="287"/>
      <c r="BC418" s="287"/>
      <c r="BD418" s="287"/>
      <c r="BE418" s="287"/>
      <c r="BF418" s="287"/>
      <c r="BG418" s="287"/>
      <c r="BH418" s="287"/>
      <c r="BI418" s="287"/>
      <c r="BJ418" s="287"/>
      <c r="BK418" s="287"/>
      <c r="BL418" s="287"/>
      <c r="BM418" s="287"/>
      <c r="BN418" s="287"/>
      <c r="BO418" s="287"/>
      <c r="BP418" s="287"/>
      <c r="BQ418" s="287"/>
      <c r="BR418" s="287"/>
      <c r="BS418" s="287"/>
      <c r="BT418" s="287"/>
    </row>
    <row r="419" spans="1:72" s="289" customFormat="1" ht="13.5">
      <c r="A419" s="287"/>
      <c r="B419" s="287"/>
      <c r="C419" s="287"/>
      <c r="D419" s="287"/>
      <c r="E419" s="287"/>
      <c r="F419" s="287"/>
      <c r="G419" s="287"/>
      <c r="H419" s="287"/>
      <c r="I419" s="287"/>
      <c r="J419" s="287"/>
      <c r="K419" s="287"/>
      <c r="L419" s="287"/>
      <c r="M419" s="287"/>
      <c r="N419" s="287"/>
      <c r="O419" s="287"/>
      <c r="P419" s="287"/>
      <c r="Q419" s="287"/>
      <c r="R419" s="287"/>
      <c r="S419" s="287"/>
      <c r="T419" s="287"/>
      <c r="U419" s="287"/>
      <c r="V419" s="287"/>
      <c r="W419" s="287"/>
      <c r="X419" s="287"/>
      <c r="Y419" s="287"/>
      <c r="Z419" s="287"/>
      <c r="AA419" s="287"/>
      <c r="AB419" s="287"/>
      <c r="AC419" s="287"/>
      <c r="AD419" s="287"/>
      <c r="AE419" s="287"/>
      <c r="AF419" s="287"/>
      <c r="AG419" s="287"/>
      <c r="AH419" s="287"/>
      <c r="AI419" s="287"/>
      <c r="AJ419" s="287"/>
      <c r="AK419" s="287"/>
      <c r="AL419" s="287"/>
      <c r="AM419" s="287"/>
      <c r="AN419" s="287"/>
      <c r="AO419" s="287"/>
      <c r="AP419" s="287"/>
      <c r="AQ419" s="287"/>
      <c r="AR419" s="287"/>
      <c r="AS419" s="287"/>
      <c r="AT419" s="287"/>
      <c r="AU419" s="287"/>
      <c r="AV419" s="287"/>
      <c r="AW419" s="287"/>
      <c r="AX419" s="287"/>
      <c r="AY419" s="287"/>
      <c r="AZ419" s="287"/>
      <c r="BA419" s="287"/>
      <c r="BB419" s="287"/>
      <c r="BC419" s="287"/>
      <c r="BD419" s="287"/>
      <c r="BE419" s="287"/>
      <c r="BF419" s="287"/>
      <c r="BG419" s="287"/>
      <c r="BH419" s="287"/>
      <c r="BI419" s="287"/>
      <c r="BJ419" s="287"/>
      <c r="BK419" s="287"/>
      <c r="BL419" s="287"/>
      <c r="BM419" s="287"/>
      <c r="BN419" s="287"/>
      <c r="BO419" s="287"/>
      <c r="BP419" s="287"/>
      <c r="BQ419" s="287"/>
      <c r="BR419" s="287"/>
      <c r="BS419" s="287"/>
      <c r="BT419" s="287"/>
    </row>
    <row r="420" spans="1:72" s="289" customFormat="1" ht="13.5">
      <c r="A420" s="287"/>
      <c r="B420" s="287"/>
      <c r="C420" s="287"/>
      <c r="D420" s="287"/>
      <c r="E420" s="287"/>
      <c r="F420" s="287"/>
      <c r="G420" s="287"/>
      <c r="H420" s="287"/>
      <c r="I420" s="287"/>
      <c r="J420" s="287"/>
      <c r="K420" s="287"/>
      <c r="L420" s="287"/>
      <c r="M420" s="287"/>
      <c r="N420" s="287"/>
      <c r="O420" s="287"/>
      <c r="P420" s="287"/>
      <c r="Q420" s="287"/>
      <c r="R420" s="287"/>
      <c r="S420" s="287"/>
      <c r="T420" s="287"/>
      <c r="U420" s="287"/>
      <c r="V420" s="287"/>
      <c r="W420" s="287"/>
      <c r="X420" s="287"/>
      <c r="Y420" s="287"/>
      <c r="Z420" s="287"/>
      <c r="AA420" s="287"/>
      <c r="AB420" s="287"/>
      <c r="AC420" s="287"/>
      <c r="AD420" s="287"/>
      <c r="AE420" s="287"/>
      <c r="AF420" s="287"/>
      <c r="AG420" s="287"/>
      <c r="AH420" s="287"/>
      <c r="AI420" s="287"/>
      <c r="AJ420" s="287"/>
      <c r="AK420" s="287"/>
      <c r="AL420" s="287"/>
      <c r="AM420" s="287"/>
      <c r="AN420" s="287"/>
      <c r="AO420" s="287"/>
      <c r="AP420" s="287"/>
      <c r="AQ420" s="287"/>
      <c r="AR420" s="287"/>
      <c r="AS420" s="287"/>
      <c r="AT420" s="287"/>
      <c r="AU420" s="287"/>
      <c r="AV420" s="287"/>
      <c r="AW420" s="287"/>
      <c r="AX420" s="287"/>
      <c r="AY420" s="287"/>
      <c r="AZ420" s="287"/>
      <c r="BA420" s="287"/>
      <c r="BB420" s="287"/>
      <c r="BC420" s="287"/>
      <c r="BD420" s="287"/>
      <c r="BE420" s="287"/>
      <c r="BF420" s="287"/>
      <c r="BG420" s="287"/>
      <c r="BH420" s="287"/>
      <c r="BI420" s="287"/>
      <c r="BJ420" s="287"/>
      <c r="BK420" s="287"/>
      <c r="BL420" s="287"/>
      <c r="BM420" s="287"/>
      <c r="BN420" s="287"/>
      <c r="BO420" s="287"/>
      <c r="BP420" s="287"/>
      <c r="BQ420" s="287"/>
      <c r="BR420" s="287"/>
      <c r="BS420" s="287"/>
      <c r="BT420" s="287"/>
    </row>
    <row r="421" spans="1:72" s="289" customFormat="1" ht="13.5">
      <c r="A421" s="287"/>
      <c r="B421" s="287"/>
      <c r="C421" s="287"/>
      <c r="D421" s="287"/>
      <c r="E421" s="287"/>
      <c r="F421" s="287"/>
      <c r="G421" s="287"/>
      <c r="H421" s="287"/>
      <c r="I421" s="287"/>
      <c r="J421" s="287"/>
      <c r="K421" s="287"/>
      <c r="L421" s="287"/>
      <c r="M421" s="287"/>
      <c r="N421" s="287"/>
      <c r="O421" s="287"/>
      <c r="P421" s="287"/>
      <c r="Q421" s="287"/>
      <c r="R421" s="287"/>
      <c r="S421" s="287"/>
      <c r="T421" s="287"/>
      <c r="U421" s="287"/>
      <c r="V421" s="287"/>
      <c r="W421" s="287"/>
      <c r="X421" s="287"/>
      <c r="Y421" s="287"/>
      <c r="Z421" s="287"/>
      <c r="AA421" s="287"/>
      <c r="AB421" s="287"/>
      <c r="AC421" s="287"/>
      <c r="AD421" s="287"/>
      <c r="AE421" s="287"/>
      <c r="AF421" s="287"/>
      <c r="AG421" s="287"/>
      <c r="AH421" s="287"/>
      <c r="AI421" s="287"/>
      <c r="AJ421" s="287"/>
      <c r="AK421" s="287"/>
      <c r="AL421" s="287"/>
      <c r="AM421" s="287"/>
      <c r="AN421" s="287"/>
      <c r="AO421" s="287"/>
      <c r="AP421" s="287"/>
      <c r="AQ421" s="287"/>
      <c r="AR421" s="287"/>
      <c r="AS421" s="287"/>
      <c r="AT421" s="287"/>
      <c r="AU421" s="287"/>
      <c r="AV421" s="287"/>
      <c r="AW421" s="287"/>
      <c r="AX421" s="287"/>
      <c r="AY421" s="287"/>
      <c r="AZ421" s="287"/>
      <c r="BA421" s="287"/>
      <c r="BB421" s="287"/>
      <c r="BC421" s="287"/>
      <c r="BD421" s="287"/>
      <c r="BE421" s="287"/>
      <c r="BF421" s="287"/>
      <c r="BG421" s="287"/>
      <c r="BH421" s="287"/>
      <c r="BI421" s="287"/>
      <c r="BJ421" s="287"/>
      <c r="BK421" s="287"/>
      <c r="BL421" s="287"/>
      <c r="BM421" s="287"/>
      <c r="BN421" s="287"/>
      <c r="BO421" s="287"/>
      <c r="BP421" s="287"/>
      <c r="BQ421" s="287"/>
      <c r="BR421" s="287"/>
      <c r="BS421" s="287"/>
      <c r="BT421" s="287"/>
    </row>
    <row r="422" spans="1:72" s="289" customFormat="1" ht="13.5">
      <c r="A422" s="287"/>
      <c r="B422" s="287"/>
      <c r="C422" s="287"/>
      <c r="D422" s="287"/>
      <c r="E422" s="287"/>
      <c r="F422" s="287"/>
      <c r="G422" s="287"/>
      <c r="H422" s="287"/>
      <c r="I422" s="287"/>
      <c r="J422" s="287"/>
      <c r="K422" s="287"/>
      <c r="L422" s="287"/>
      <c r="M422" s="287"/>
      <c r="N422" s="287"/>
      <c r="O422" s="287"/>
      <c r="P422" s="287"/>
      <c r="Q422" s="287"/>
      <c r="R422" s="287"/>
      <c r="S422" s="287"/>
      <c r="T422" s="287"/>
      <c r="U422" s="287"/>
      <c r="V422" s="287"/>
      <c r="W422" s="287"/>
      <c r="X422" s="287"/>
      <c r="Y422" s="287"/>
      <c r="Z422" s="287"/>
      <c r="AA422" s="287"/>
      <c r="AB422" s="287"/>
      <c r="AC422" s="287"/>
      <c r="AD422" s="287"/>
      <c r="AE422" s="287"/>
      <c r="AF422" s="287"/>
      <c r="AG422" s="287"/>
      <c r="AH422" s="287"/>
      <c r="AI422" s="287"/>
      <c r="AJ422" s="287"/>
      <c r="AK422" s="287"/>
      <c r="AL422" s="287"/>
      <c r="AM422" s="287"/>
      <c r="AN422" s="287"/>
      <c r="AO422" s="287"/>
      <c r="AP422" s="287"/>
      <c r="AQ422" s="287"/>
      <c r="AR422" s="287"/>
      <c r="AS422" s="287"/>
      <c r="AT422" s="287"/>
      <c r="AU422" s="287"/>
      <c r="AV422" s="287"/>
      <c r="AW422" s="287"/>
      <c r="AX422" s="287"/>
      <c r="AY422" s="287"/>
      <c r="AZ422" s="287"/>
      <c r="BA422" s="287"/>
      <c r="BB422" s="287"/>
      <c r="BC422" s="287"/>
      <c r="BD422" s="287"/>
      <c r="BE422" s="287"/>
      <c r="BF422" s="287"/>
      <c r="BG422" s="287"/>
      <c r="BH422" s="287"/>
      <c r="BI422" s="287"/>
      <c r="BJ422" s="287"/>
      <c r="BK422" s="287"/>
      <c r="BL422" s="287"/>
      <c r="BM422" s="287"/>
      <c r="BN422" s="287"/>
      <c r="BO422" s="287"/>
      <c r="BP422" s="287"/>
      <c r="BQ422" s="287"/>
      <c r="BR422" s="287"/>
      <c r="BS422" s="287"/>
      <c r="BT422" s="287"/>
    </row>
    <row r="423" spans="1:72" s="289" customFormat="1" ht="13.5">
      <c r="A423" s="287"/>
      <c r="B423" s="287"/>
      <c r="C423" s="287"/>
      <c r="D423" s="287"/>
      <c r="E423" s="287"/>
      <c r="F423" s="287"/>
      <c r="G423" s="287"/>
      <c r="H423" s="287"/>
      <c r="I423" s="287"/>
      <c r="J423" s="287"/>
      <c r="K423" s="287"/>
      <c r="L423" s="287"/>
      <c r="M423" s="287"/>
      <c r="N423" s="287"/>
      <c r="O423" s="287"/>
      <c r="P423" s="287"/>
      <c r="Q423" s="287"/>
      <c r="R423" s="287"/>
      <c r="S423" s="287"/>
      <c r="T423" s="287"/>
      <c r="U423" s="287"/>
      <c r="V423" s="287"/>
      <c r="W423" s="287"/>
      <c r="X423" s="287"/>
      <c r="Y423" s="287"/>
      <c r="Z423" s="287"/>
      <c r="AA423" s="287"/>
      <c r="AB423" s="287"/>
      <c r="AC423" s="287"/>
      <c r="AD423" s="287"/>
      <c r="AE423" s="287"/>
      <c r="AF423" s="287"/>
      <c r="AG423" s="287"/>
      <c r="AH423" s="287"/>
      <c r="AI423" s="287"/>
      <c r="AJ423" s="287"/>
      <c r="AK423" s="287"/>
      <c r="AL423" s="287"/>
      <c r="AM423" s="287"/>
      <c r="AN423" s="287"/>
      <c r="AO423" s="287"/>
      <c r="AP423" s="287"/>
      <c r="AQ423" s="287"/>
      <c r="AR423" s="287"/>
      <c r="AS423" s="287"/>
      <c r="AT423" s="287"/>
      <c r="AU423" s="287"/>
      <c r="AV423" s="287"/>
      <c r="AW423" s="287"/>
      <c r="AX423" s="287"/>
      <c r="AY423" s="287"/>
      <c r="AZ423" s="287"/>
      <c r="BA423" s="287"/>
      <c r="BB423" s="287"/>
      <c r="BC423" s="287"/>
      <c r="BD423" s="287"/>
      <c r="BE423" s="287"/>
      <c r="BF423" s="287"/>
      <c r="BG423" s="287"/>
      <c r="BH423" s="287"/>
      <c r="BI423" s="287"/>
      <c r="BJ423" s="287"/>
      <c r="BK423" s="287"/>
      <c r="BL423" s="287"/>
      <c r="BM423" s="287"/>
      <c r="BN423" s="287"/>
      <c r="BO423" s="287"/>
      <c r="BP423" s="287"/>
      <c r="BQ423" s="287"/>
      <c r="BR423" s="287"/>
      <c r="BS423" s="287"/>
      <c r="BT423" s="287"/>
    </row>
    <row r="424" spans="1:72" s="289" customFormat="1" ht="13.5">
      <c r="A424" s="287"/>
      <c r="B424" s="287"/>
      <c r="C424" s="287"/>
      <c r="D424" s="287"/>
      <c r="E424" s="287"/>
      <c r="F424" s="287"/>
      <c r="G424" s="287"/>
      <c r="H424" s="287"/>
      <c r="I424" s="287"/>
      <c r="J424" s="287"/>
      <c r="K424" s="287"/>
      <c r="L424" s="287"/>
      <c r="M424" s="287"/>
      <c r="N424" s="287"/>
      <c r="O424" s="287"/>
      <c r="P424" s="287"/>
      <c r="Q424" s="287"/>
      <c r="R424" s="287"/>
      <c r="S424" s="287"/>
      <c r="T424" s="287"/>
      <c r="U424" s="287"/>
      <c r="V424" s="287"/>
      <c r="W424" s="287"/>
      <c r="X424" s="287"/>
      <c r="Y424" s="287"/>
      <c r="Z424" s="287"/>
      <c r="AA424" s="287"/>
      <c r="AB424" s="287"/>
      <c r="AC424" s="287"/>
      <c r="AD424" s="287"/>
      <c r="AE424" s="287"/>
      <c r="AF424" s="287"/>
      <c r="AG424" s="287"/>
      <c r="AH424" s="287"/>
      <c r="AI424" s="287"/>
      <c r="AJ424" s="287"/>
      <c r="AK424" s="287"/>
      <c r="AL424" s="287"/>
      <c r="AM424" s="287"/>
      <c r="AN424" s="287"/>
      <c r="AO424" s="287"/>
      <c r="AP424" s="287"/>
      <c r="AQ424" s="287"/>
      <c r="AR424" s="287"/>
      <c r="AS424" s="287"/>
      <c r="AT424" s="287"/>
      <c r="AU424" s="287"/>
      <c r="AV424" s="287"/>
      <c r="AW424" s="287"/>
      <c r="AX424" s="287"/>
      <c r="AY424" s="287"/>
      <c r="AZ424" s="287"/>
      <c r="BA424" s="287"/>
      <c r="BB424" s="287"/>
      <c r="BC424" s="287"/>
      <c r="BD424" s="287"/>
      <c r="BE424" s="287"/>
      <c r="BF424" s="287"/>
      <c r="BG424" s="287"/>
      <c r="BH424" s="287"/>
      <c r="BI424" s="287"/>
      <c r="BJ424" s="287"/>
      <c r="BK424" s="287"/>
      <c r="BL424" s="287"/>
      <c r="BM424" s="287"/>
      <c r="BN424" s="287"/>
      <c r="BO424" s="287"/>
      <c r="BP424" s="287"/>
      <c r="BQ424" s="287"/>
      <c r="BR424" s="287"/>
      <c r="BS424" s="287"/>
      <c r="BT424" s="287"/>
    </row>
    <row r="425" spans="1:72" s="289" customFormat="1" ht="13.5">
      <c r="A425" s="287"/>
      <c r="B425" s="287"/>
      <c r="C425" s="287"/>
      <c r="D425" s="287"/>
      <c r="E425" s="287"/>
      <c r="F425" s="287"/>
      <c r="G425" s="287"/>
      <c r="H425" s="287"/>
      <c r="I425" s="287"/>
      <c r="J425" s="287"/>
      <c r="K425" s="287"/>
      <c r="L425" s="287"/>
      <c r="M425" s="287"/>
      <c r="N425" s="287"/>
      <c r="O425" s="287"/>
      <c r="P425" s="287"/>
      <c r="Q425" s="287"/>
      <c r="R425" s="287"/>
      <c r="S425" s="287"/>
      <c r="T425" s="287"/>
      <c r="U425" s="287"/>
      <c r="V425" s="287"/>
      <c r="W425" s="287"/>
      <c r="X425" s="287"/>
      <c r="Y425" s="287"/>
      <c r="Z425" s="287"/>
      <c r="AA425" s="287"/>
      <c r="AB425" s="287"/>
      <c r="AC425" s="287"/>
      <c r="AD425" s="287"/>
      <c r="AE425" s="287"/>
      <c r="AF425" s="287"/>
      <c r="AG425" s="287"/>
      <c r="AH425" s="287"/>
      <c r="AI425" s="287"/>
      <c r="AJ425" s="287"/>
      <c r="AK425" s="287"/>
      <c r="AL425" s="287"/>
      <c r="AM425" s="287"/>
      <c r="AN425" s="287"/>
      <c r="AO425" s="287"/>
      <c r="AP425" s="287"/>
      <c r="AQ425" s="287"/>
      <c r="AR425" s="287"/>
      <c r="AS425" s="287"/>
      <c r="AT425" s="287"/>
      <c r="AU425" s="287"/>
      <c r="AV425" s="287"/>
      <c r="AW425" s="287"/>
      <c r="AX425" s="287"/>
      <c r="AY425" s="287"/>
      <c r="AZ425" s="287"/>
      <c r="BA425" s="287"/>
      <c r="BB425" s="287"/>
      <c r="BC425" s="287"/>
      <c r="BD425" s="287"/>
      <c r="BE425" s="287"/>
      <c r="BF425" s="287"/>
      <c r="BG425" s="287"/>
      <c r="BH425" s="287"/>
      <c r="BI425" s="287"/>
      <c r="BJ425" s="287"/>
      <c r="BK425" s="287"/>
      <c r="BL425" s="287"/>
      <c r="BM425" s="287"/>
      <c r="BN425" s="287"/>
      <c r="BO425" s="287"/>
      <c r="BP425" s="287"/>
      <c r="BQ425" s="287"/>
      <c r="BR425" s="287"/>
      <c r="BS425" s="287"/>
      <c r="BT425" s="287"/>
    </row>
    <row r="426" spans="1:72" s="289" customFormat="1" ht="13.5">
      <c r="A426" s="287"/>
      <c r="B426" s="287"/>
      <c r="C426" s="287"/>
      <c r="D426" s="287"/>
      <c r="E426" s="287"/>
      <c r="F426" s="287"/>
      <c r="G426" s="287"/>
      <c r="H426" s="287"/>
      <c r="I426" s="287"/>
      <c r="J426" s="287"/>
      <c r="K426" s="287"/>
      <c r="L426" s="287"/>
      <c r="M426" s="287"/>
      <c r="N426" s="287"/>
      <c r="O426" s="287"/>
      <c r="P426" s="287"/>
      <c r="Q426" s="287"/>
      <c r="R426" s="287"/>
      <c r="S426" s="287"/>
      <c r="T426" s="287"/>
      <c r="U426" s="287"/>
      <c r="V426" s="287"/>
      <c r="W426" s="287"/>
      <c r="X426" s="287"/>
      <c r="Y426" s="287"/>
      <c r="Z426" s="287"/>
      <c r="AA426" s="287"/>
      <c r="AB426" s="287"/>
      <c r="AC426" s="287"/>
      <c r="AD426" s="287"/>
      <c r="AE426" s="287"/>
      <c r="AF426" s="287"/>
      <c r="AG426" s="287"/>
      <c r="AH426" s="287"/>
      <c r="AI426" s="287"/>
      <c r="AJ426" s="287"/>
      <c r="AK426" s="287"/>
      <c r="AL426" s="287"/>
      <c r="AM426" s="287"/>
      <c r="AN426" s="287"/>
      <c r="AO426" s="287"/>
      <c r="AP426" s="287"/>
      <c r="AQ426" s="287"/>
      <c r="AR426" s="287"/>
      <c r="AS426" s="287"/>
      <c r="AT426" s="287"/>
      <c r="AU426" s="287"/>
      <c r="AV426" s="287"/>
      <c r="AW426" s="287"/>
      <c r="AX426" s="287"/>
      <c r="AY426" s="287"/>
      <c r="AZ426" s="287"/>
      <c r="BA426" s="287"/>
      <c r="BB426" s="287"/>
      <c r="BC426" s="287"/>
      <c r="BD426" s="287"/>
      <c r="BE426" s="287"/>
      <c r="BF426" s="287"/>
      <c r="BG426" s="287"/>
      <c r="BH426" s="287"/>
      <c r="BI426" s="287"/>
      <c r="BJ426" s="287"/>
      <c r="BK426" s="287"/>
      <c r="BL426" s="287"/>
      <c r="BM426" s="287"/>
      <c r="BN426" s="287"/>
      <c r="BO426" s="287"/>
      <c r="BP426" s="287"/>
      <c r="BQ426" s="287"/>
      <c r="BR426" s="287"/>
      <c r="BS426" s="287"/>
      <c r="BT426" s="287"/>
    </row>
    <row r="427" spans="1:72" s="289" customFormat="1" ht="13.5">
      <c r="A427" s="287"/>
      <c r="B427" s="287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7"/>
      <c r="P427" s="287"/>
      <c r="Q427" s="287"/>
      <c r="R427" s="287"/>
      <c r="S427" s="287"/>
      <c r="T427" s="287"/>
      <c r="U427" s="287"/>
      <c r="V427" s="287"/>
      <c r="W427" s="287"/>
      <c r="X427" s="287"/>
      <c r="Y427" s="287"/>
      <c r="Z427" s="287"/>
      <c r="AA427" s="287"/>
      <c r="AB427" s="287"/>
      <c r="AC427" s="287"/>
      <c r="AD427" s="287"/>
      <c r="AE427" s="287"/>
      <c r="AF427" s="287"/>
      <c r="AG427" s="287"/>
      <c r="AH427" s="287"/>
      <c r="AI427" s="287"/>
      <c r="AJ427" s="287"/>
      <c r="AK427" s="287"/>
      <c r="AL427" s="287"/>
      <c r="AM427" s="287"/>
      <c r="AN427" s="287"/>
      <c r="AO427" s="287"/>
      <c r="AP427" s="287"/>
      <c r="AQ427" s="287"/>
      <c r="AR427" s="287"/>
      <c r="AS427" s="287"/>
      <c r="AT427" s="287"/>
      <c r="AU427" s="287"/>
      <c r="AV427" s="287"/>
      <c r="AW427" s="287"/>
      <c r="AX427" s="287"/>
      <c r="AY427" s="287"/>
      <c r="AZ427" s="287"/>
      <c r="BA427" s="287"/>
      <c r="BB427" s="287"/>
      <c r="BC427" s="287"/>
      <c r="BD427" s="287"/>
      <c r="BE427" s="287"/>
      <c r="BF427" s="287"/>
      <c r="BG427" s="287"/>
      <c r="BH427" s="287"/>
      <c r="BI427" s="287"/>
      <c r="BJ427" s="287"/>
      <c r="BK427" s="287"/>
      <c r="BL427" s="287"/>
      <c r="BM427" s="287"/>
      <c r="BN427" s="287"/>
      <c r="BO427" s="287"/>
      <c r="BP427" s="287"/>
      <c r="BQ427" s="287"/>
      <c r="BR427" s="287"/>
      <c r="BS427" s="287"/>
      <c r="BT427" s="287"/>
    </row>
    <row r="428" spans="1:72" s="289" customFormat="1" ht="13.5">
      <c r="A428" s="287"/>
      <c r="B428" s="287"/>
      <c r="C428" s="287"/>
      <c r="D428" s="287"/>
      <c r="E428" s="287"/>
      <c r="F428" s="287"/>
      <c r="G428" s="287"/>
      <c r="H428" s="287"/>
      <c r="I428" s="287"/>
      <c r="J428" s="287"/>
      <c r="K428" s="287"/>
      <c r="L428" s="287"/>
      <c r="M428" s="287"/>
      <c r="N428" s="287"/>
      <c r="O428" s="287"/>
      <c r="P428" s="287"/>
      <c r="Q428" s="287"/>
      <c r="R428" s="287"/>
      <c r="S428" s="287"/>
      <c r="T428" s="287"/>
      <c r="U428" s="287"/>
      <c r="V428" s="287"/>
      <c r="W428" s="287"/>
      <c r="X428" s="287"/>
      <c r="Y428" s="287"/>
      <c r="Z428" s="287"/>
      <c r="AA428" s="287"/>
      <c r="AB428" s="287"/>
      <c r="AC428" s="287"/>
      <c r="AD428" s="287"/>
      <c r="AE428" s="287"/>
      <c r="AF428" s="287"/>
      <c r="AG428" s="287"/>
      <c r="AH428" s="287"/>
      <c r="AI428" s="287"/>
      <c r="AJ428" s="287"/>
      <c r="AK428" s="287"/>
      <c r="AL428" s="287"/>
      <c r="AM428" s="287"/>
      <c r="AN428" s="287"/>
      <c r="AO428" s="287"/>
      <c r="AP428" s="287"/>
      <c r="AQ428" s="287"/>
      <c r="AR428" s="287"/>
      <c r="AS428" s="287"/>
      <c r="AT428" s="287"/>
      <c r="AU428" s="287"/>
      <c r="AV428" s="287"/>
      <c r="AW428" s="287"/>
      <c r="AX428" s="287"/>
      <c r="AY428" s="287"/>
      <c r="AZ428" s="287"/>
      <c r="BA428" s="287"/>
      <c r="BB428" s="287"/>
      <c r="BC428" s="287"/>
      <c r="BD428" s="287"/>
      <c r="BE428" s="287"/>
      <c r="BF428" s="287"/>
      <c r="BG428" s="287"/>
      <c r="BH428" s="287"/>
      <c r="BI428" s="287"/>
      <c r="BJ428" s="287"/>
      <c r="BK428" s="287"/>
      <c r="BL428" s="287"/>
      <c r="BM428" s="287"/>
      <c r="BN428" s="287"/>
      <c r="BO428" s="287"/>
      <c r="BP428" s="287"/>
      <c r="BQ428" s="287"/>
      <c r="BR428" s="287"/>
      <c r="BS428" s="287"/>
      <c r="BT428" s="287"/>
    </row>
    <row r="429" spans="1:72" s="289" customFormat="1" ht="13.5">
      <c r="A429" s="287"/>
      <c r="B429" s="287"/>
      <c r="C429" s="287"/>
      <c r="D429" s="287"/>
      <c r="E429" s="287"/>
      <c r="F429" s="287"/>
      <c r="G429" s="287"/>
      <c r="H429" s="287"/>
      <c r="I429" s="287"/>
      <c r="J429" s="287"/>
      <c r="K429" s="287"/>
      <c r="L429" s="287"/>
      <c r="M429" s="287"/>
      <c r="N429" s="287"/>
      <c r="O429" s="287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7"/>
      <c r="AU429" s="287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7"/>
      <c r="BI429" s="287"/>
      <c r="BJ429" s="287"/>
      <c r="BK429" s="287"/>
      <c r="BL429" s="287"/>
      <c r="BM429" s="287"/>
      <c r="BN429" s="287"/>
      <c r="BO429" s="287"/>
      <c r="BP429" s="287"/>
      <c r="BQ429" s="287"/>
      <c r="BR429" s="287"/>
      <c r="BS429" s="287"/>
      <c r="BT429" s="287"/>
    </row>
    <row r="430" spans="1:72" s="289" customFormat="1" ht="13.5">
      <c r="A430" s="287"/>
      <c r="B430" s="287"/>
      <c r="C430" s="287"/>
      <c r="D430" s="287"/>
      <c r="E430" s="287"/>
      <c r="F430" s="287"/>
      <c r="G430" s="287"/>
      <c r="H430" s="287"/>
      <c r="I430" s="287"/>
      <c r="J430" s="287"/>
      <c r="K430" s="287"/>
      <c r="L430" s="287"/>
      <c r="M430" s="287"/>
      <c r="N430" s="287"/>
      <c r="O430" s="287"/>
      <c r="P430" s="287"/>
      <c r="Q430" s="287"/>
      <c r="R430" s="287"/>
      <c r="S430" s="287"/>
      <c r="T430" s="287"/>
      <c r="U430" s="287"/>
      <c r="V430" s="287"/>
      <c r="W430" s="287"/>
      <c r="X430" s="287"/>
      <c r="Y430" s="287"/>
      <c r="Z430" s="287"/>
      <c r="AA430" s="287"/>
      <c r="AB430" s="287"/>
      <c r="AC430" s="287"/>
      <c r="AD430" s="287"/>
      <c r="AE430" s="287"/>
      <c r="AF430" s="287"/>
      <c r="AG430" s="287"/>
      <c r="AH430" s="287"/>
      <c r="AI430" s="287"/>
      <c r="AJ430" s="287"/>
      <c r="AK430" s="287"/>
      <c r="AL430" s="287"/>
      <c r="AM430" s="287"/>
      <c r="AN430" s="287"/>
      <c r="AO430" s="287"/>
      <c r="AP430" s="287"/>
      <c r="AQ430" s="287"/>
      <c r="AR430" s="287"/>
      <c r="AS430" s="287"/>
      <c r="AT430" s="287"/>
      <c r="AU430" s="287"/>
      <c r="AV430" s="287"/>
      <c r="AW430" s="287"/>
      <c r="AX430" s="287"/>
      <c r="AY430" s="287"/>
      <c r="AZ430" s="287"/>
      <c r="BA430" s="287"/>
      <c r="BB430" s="287"/>
      <c r="BC430" s="287"/>
      <c r="BD430" s="287"/>
      <c r="BE430" s="287"/>
      <c r="BF430" s="287"/>
      <c r="BG430" s="287"/>
      <c r="BH430" s="287"/>
      <c r="BI430" s="287"/>
      <c r="BJ430" s="287"/>
      <c r="BK430" s="287"/>
      <c r="BL430" s="287"/>
      <c r="BM430" s="287"/>
      <c r="BN430" s="287"/>
      <c r="BO430" s="287"/>
      <c r="BP430" s="287"/>
      <c r="BQ430" s="287"/>
      <c r="BR430" s="287"/>
      <c r="BS430" s="287"/>
      <c r="BT430" s="287"/>
    </row>
    <row r="431" spans="1:72" s="289" customFormat="1" ht="13.5">
      <c r="A431" s="287"/>
      <c r="B431" s="287"/>
      <c r="C431" s="287"/>
      <c r="D431" s="287"/>
      <c r="E431" s="287"/>
      <c r="F431" s="287"/>
      <c r="G431" s="287"/>
      <c r="H431" s="287"/>
      <c r="I431" s="287"/>
      <c r="J431" s="287"/>
      <c r="K431" s="287"/>
      <c r="L431" s="287"/>
      <c r="M431" s="287"/>
      <c r="N431" s="287"/>
      <c r="O431" s="287"/>
      <c r="P431" s="287"/>
      <c r="Q431" s="287"/>
      <c r="R431" s="287"/>
      <c r="S431" s="287"/>
      <c r="T431" s="287"/>
      <c r="U431" s="287"/>
      <c r="V431" s="287"/>
      <c r="W431" s="287"/>
      <c r="X431" s="287"/>
      <c r="Y431" s="287"/>
      <c r="Z431" s="287"/>
      <c r="AA431" s="287"/>
      <c r="AB431" s="287"/>
      <c r="AC431" s="287"/>
      <c r="AD431" s="287"/>
      <c r="AE431" s="287"/>
      <c r="AF431" s="287"/>
      <c r="AG431" s="287"/>
      <c r="AH431" s="287"/>
      <c r="AI431" s="287"/>
      <c r="AJ431" s="287"/>
      <c r="AK431" s="287"/>
      <c r="AL431" s="287"/>
      <c r="AM431" s="287"/>
      <c r="AN431" s="287"/>
      <c r="AO431" s="287"/>
      <c r="AP431" s="287"/>
      <c r="AQ431" s="287"/>
      <c r="AR431" s="287"/>
      <c r="AS431" s="287"/>
      <c r="AT431" s="287"/>
      <c r="AU431" s="287"/>
      <c r="AV431" s="287"/>
      <c r="AW431" s="287"/>
      <c r="AX431" s="287"/>
      <c r="AY431" s="287"/>
      <c r="AZ431" s="287"/>
      <c r="BA431" s="287"/>
      <c r="BB431" s="287"/>
      <c r="BC431" s="287"/>
      <c r="BD431" s="287"/>
      <c r="BE431" s="287"/>
      <c r="BF431" s="287"/>
      <c r="BG431" s="287"/>
      <c r="BH431" s="287"/>
      <c r="BI431" s="287"/>
      <c r="BJ431" s="287"/>
      <c r="BK431" s="287"/>
      <c r="BL431" s="287"/>
      <c r="BM431" s="287"/>
      <c r="BN431" s="287"/>
      <c r="BO431" s="287"/>
      <c r="BP431" s="287"/>
      <c r="BQ431" s="287"/>
      <c r="BR431" s="287"/>
      <c r="BS431" s="287"/>
      <c r="BT431" s="287"/>
    </row>
  </sheetData>
  <sheetProtection password="C3D2" sheet="1" objects="1" scenarios="1"/>
  <conditionalFormatting sqref="R50:X52">
    <cfRule type="cellIs" dxfId="4" priority="1" operator="equal">
      <formula>0</formula>
    </cfRule>
  </conditionalFormatting>
  <pageMargins left="0" right="0" top="0.59055118110236227" bottom="0" header="0" footer="0"/>
  <pageSetup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L431"/>
  <sheetViews>
    <sheetView showGridLines="0" tabSelected="1" topLeftCell="A28" zoomScale="140" zoomScaleNormal="140" zoomScaleSheetLayoutView="115" workbookViewId="0">
      <selection activeCell="R20" sqref="R20"/>
    </sheetView>
  </sheetViews>
  <sheetFormatPr baseColWidth="10" defaultRowHeight="15"/>
  <cols>
    <col min="1" max="1" width="0.85546875" style="9" customWidth="1"/>
    <col min="2" max="12" width="3.5703125" style="9" customWidth="1"/>
    <col min="13" max="18" width="15.7109375" style="9" customWidth="1"/>
    <col min="19" max="19" width="0.85546875" style="9" customWidth="1"/>
    <col min="20" max="20" width="10.7109375" style="9" customWidth="1"/>
    <col min="21" max="21" width="39.85546875" style="9" bestFit="1" customWidth="1"/>
    <col min="22" max="22" width="14.85546875" style="9" bestFit="1" customWidth="1"/>
    <col min="23" max="23" width="7.42578125" style="9" bestFit="1" customWidth="1"/>
    <col min="24" max="24" width="12.5703125" style="9" bestFit="1" customWidth="1"/>
    <col min="25" max="25" width="12.28515625" style="9" bestFit="1" customWidth="1"/>
    <col min="26" max="26" width="9.7109375" style="9" bestFit="1" customWidth="1"/>
    <col min="27" max="27" width="10.140625" style="9" bestFit="1" customWidth="1"/>
    <col min="28" max="28" width="8.28515625" style="9" bestFit="1" customWidth="1"/>
    <col min="29" max="29" width="39.85546875" style="9" bestFit="1" customWidth="1"/>
    <col min="30" max="30" width="10.28515625" style="9" bestFit="1" customWidth="1"/>
    <col min="31" max="31" width="7.42578125" style="9" bestFit="1" customWidth="1"/>
    <col min="32" max="48" width="9.5703125" style="9" customWidth="1"/>
    <col min="49" max="64" width="2.7109375" style="9" customWidth="1"/>
    <col min="65" max="129" width="2.7109375" style="10" customWidth="1"/>
    <col min="130" max="16384" width="11.42578125" style="10"/>
  </cols>
  <sheetData>
    <row r="1" spans="1:31" s="16" customFormat="1" ht="11.1" customHeight="1">
      <c r="Z1" s="19"/>
      <c r="AA1" s="20"/>
    </row>
    <row r="2" spans="1:31" s="16" customFormat="1" ht="11.1" customHeight="1">
      <c r="Z2" s="19"/>
      <c r="AA2" s="20"/>
    </row>
    <row r="3" spans="1:31" s="16" customFormat="1" ht="11.1" customHeight="1">
      <c r="Z3" s="19"/>
      <c r="AA3" s="20"/>
    </row>
    <row r="4" spans="1:31" s="16" customFormat="1" ht="11.1" customHeight="1">
      <c r="Z4" s="19"/>
      <c r="AA4" s="20"/>
    </row>
    <row r="5" spans="1:31" s="16" customFormat="1" ht="11.1" customHeight="1">
      <c r="Z5" s="19"/>
      <c r="AA5" s="20"/>
    </row>
    <row r="6" spans="1:31" s="16" customFormat="1" ht="11.1" customHeight="1">
      <c r="Z6" s="19"/>
      <c r="AA6" s="20"/>
    </row>
    <row r="7" spans="1:31" s="16" customFormat="1" ht="11.1" customHeight="1">
      <c r="Z7" s="19"/>
      <c r="AA7" s="20"/>
    </row>
    <row r="8" spans="1:31" s="16" customFormat="1" ht="11.1" customHeight="1">
      <c r="Z8" s="19"/>
      <c r="AA8" s="18"/>
    </row>
    <row r="9" spans="1:31" s="16" customFormat="1" ht="11.1" customHeight="1">
      <c r="Z9" s="17"/>
      <c r="AA9" s="17"/>
    </row>
    <row r="10" spans="1:31" s="13" customFormat="1" ht="3.95" customHeight="1">
      <c r="G10" s="14"/>
      <c r="H10" s="14"/>
      <c r="I10" s="15"/>
      <c r="J10" s="15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31" s="25" customFormat="1" ht="11.1" customHeight="1">
      <c r="A11" s="393" t="str">
        <f>EF_01!$A$9</f>
        <v>ÓRGANOS AUTONÓMOS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5"/>
      <c r="P11" s="394"/>
      <c r="Q11" s="394"/>
      <c r="R11" s="394"/>
      <c r="S11" s="394"/>
      <c r="T11" s="44" t="s">
        <v>28</v>
      </c>
      <c r="U11" s="34"/>
      <c r="V11" s="34"/>
      <c r="W11" s="34"/>
      <c r="X11" s="34"/>
      <c r="Y11" s="34"/>
    </row>
    <row r="12" spans="1:31" s="25" customFormat="1" ht="11.1" customHeight="1">
      <c r="A12" s="393" t="str">
        <f>EF_01!$A$10</f>
        <v>INSTITUTO DE ACCESO A LA INFORMACIÓN PÚBLICA Y PROTECCIÓN DE DATOS PERSONALES DEL DISTRITO FEDERAL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5"/>
      <c r="P12" s="394"/>
      <c r="Q12" s="394"/>
      <c r="R12" s="394"/>
      <c r="S12" s="394"/>
      <c r="T12" s="44" t="s">
        <v>28</v>
      </c>
      <c r="U12" s="34"/>
      <c r="V12" s="34"/>
      <c r="W12" s="34"/>
      <c r="X12" s="34"/>
      <c r="Y12" s="34"/>
    </row>
    <row r="13" spans="1:31" s="25" customFormat="1" ht="11.1" customHeight="1">
      <c r="A13" s="394" t="s">
        <v>273</v>
      </c>
      <c r="B13" s="394"/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5"/>
      <c r="P13" s="394"/>
      <c r="Q13" s="394"/>
      <c r="R13" s="394"/>
      <c r="S13" s="394"/>
      <c r="T13" s="44" t="s">
        <v>28</v>
      </c>
      <c r="U13" s="34"/>
      <c r="V13" s="34"/>
      <c r="W13" s="34"/>
      <c r="X13" s="34"/>
      <c r="Y13" s="34"/>
    </row>
    <row r="14" spans="1:31" s="25" customFormat="1" ht="11.1" customHeight="1">
      <c r="A14" s="396" t="s">
        <v>2</v>
      </c>
      <c r="B14" s="396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5"/>
      <c r="P14" s="394"/>
      <c r="Q14" s="394"/>
      <c r="R14" s="394"/>
      <c r="S14" s="394"/>
      <c r="T14" s="44" t="s">
        <v>28</v>
      </c>
      <c r="U14" s="34"/>
    </row>
    <row r="15" spans="1:31" s="23" customFormat="1" ht="3.95" customHeight="1">
      <c r="A15" s="35"/>
      <c r="B15" s="3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36"/>
      <c r="P15" s="45"/>
      <c r="Q15" s="45"/>
      <c r="R15" s="45"/>
      <c r="S15" s="45"/>
      <c r="T15" s="46"/>
      <c r="U15" s="24"/>
    </row>
    <row r="16" spans="1:31" s="29" customFormat="1" ht="11.1" customHeight="1">
      <c r="A16" s="397"/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8"/>
      <c r="M16" s="398" t="s">
        <v>227</v>
      </c>
      <c r="N16" s="398" t="s">
        <v>221</v>
      </c>
      <c r="O16" s="398" t="s">
        <v>227</v>
      </c>
      <c r="P16" s="398" t="s">
        <v>227</v>
      </c>
      <c r="Q16" s="398" t="s">
        <v>227</v>
      </c>
      <c r="R16" s="399"/>
      <c r="S16" s="399"/>
      <c r="T16" s="28"/>
      <c r="AB16" s="74"/>
      <c r="AC16" s="74"/>
      <c r="AD16" s="74"/>
      <c r="AE16" s="74"/>
    </row>
    <row r="17" spans="1:64" s="29" customFormat="1" ht="11.1" customHeight="1">
      <c r="A17" s="397"/>
      <c r="B17" s="400" t="s">
        <v>232</v>
      </c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8"/>
      <c r="N17" s="401" t="s">
        <v>229</v>
      </c>
      <c r="O17" s="398"/>
      <c r="P17" s="398"/>
      <c r="Q17" s="398"/>
      <c r="R17" s="399" t="s">
        <v>271</v>
      </c>
      <c r="S17" s="399"/>
      <c r="T17" s="28"/>
    </row>
    <row r="18" spans="1:64" s="29" customFormat="1" ht="11.1" customHeight="1">
      <c r="A18" s="397"/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8"/>
      <c r="M18" s="398" t="s">
        <v>228</v>
      </c>
      <c r="N18" s="398" t="s">
        <v>223</v>
      </c>
      <c r="O18" s="398" t="s">
        <v>224</v>
      </c>
      <c r="P18" s="398" t="s">
        <v>225</v>
      </c>
      <c r="Q18" s="398" t="s">
        <v>230</v>
      </c>
      <c r="R18" s="399"/>
      <c r="S18" s="399"/>
      <c r="T18" s="28"/>
      <c r="U18" s="70" t="s">
        <v>275</v>
      </c>
      <c r="V18" s="70" t="s">
        <v>247</v>
      </c>
      <c r="W18" s="70" t="s">
        <v>242</v>
      </c>
      <c r="X18" s="70" t="s">
        <v>248</v>
      </c>
      <c r="Y18" s="70" t="s">
        <v>249</v>
      </c>
      <c r="Z18" s="70" t="s">
        <v>250</v>
      </c>
      <c r="AA18" s="70" t="s">
        <v>272</v>
      </c>
      <c r="AB18" s="71" t="s">
        <v>251</v>
      </c>
      <c r="AC18" s="71" t="s">
        <v>244</v>
      </c>
      <c r="AD18" s="71" t="s">
        <v>252</v>
      </c>
      <c r="AE18" s="71" t="s">
        <v>245</v>
      </c>
      <c r="AF18" s="71" t="s">
        <v>397</v>
      </c>
    </row>
    <row r="19" spans="1:64" s="39" customFormat="1" ht="9.9499999999999993" customHeight="1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7"/>
      <c r="M19" s="68"/>
      <c r="N19" s="68"/>
      <c r="O19" s="68"/>
      <c r="P19" s="68"/>
      <c r="Q19" s="68"/>
      <c r="R19" s="68"/>
      <c r="S19" s="69"/>
      <c r="T19" s="40"/>
      <c r="U19" s="72">
        <f t="shared" ref="U19:U51" si="0">B19</f>
        <v>0</v>
      </c>
      <c r="V19" s="73">
        <f t="shared" ref="V19:V51" si="1">M19</f>
        <v>0</v>
      </c>
      <c r="W19" s="73">
        <f t="shared" ref="W19:W51" si="2">N19</f>
        <v>0</v>
      </c>
      <c r="X19" s="73">
        <f t="shared" ref="X19:X51" si="3">O19</f>
        <v>0</v>
      </c>
      <c r="Y19" s="73">
        <f t="shared" ref="Y19:Y51" si="4">P19</f>
        <v>0</v>
      </c>
      <c r="Z19" s="73">
        <f t="shared" ref="Z19:Z51" si="5">Q19</f>
        <v>0</v>
      </c>
      <c r="AA19" s="73">
        <f t="shared" ref="AA19:AA51" si="6">R19</f>
        <v>0</v>
      </c>
      <c r="AB19" s="155" t="e">
        <f>EF_01!#REF!</f>
        <v>#REF!</v>
      </c>
      <c r="AC19" s="155" t="e">
        <f>EF_01!#REF!</f>
        <v>#REF!</v>
      </c>
      <c r="AD19" s="72">
        <v>1</v>
      </c>
      <c r="AE19" s="72" t="e">
        <f>EF_01!#REF!</f>
        <v>#REF!</v>
      </c>
      <c r="AF19" s="72" t="e">
        <f>EF_01!#REF!</f>
        <v>#REF!</v>
      </c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</row>
    <row r="20" spans="1:64" s="39" customFormat="1" ht="9.9499999999999993" customHeight="1">
      <c r="A20" s="30"/>
      <c r="B20" s="92" t="s">
        <v>149</v>
      </c>
      <c r="C20" s="92"/>
      <c r="D20" s="92"/>
      <c r="E20" s="92"/>
      <c r="F20" s="92"/>
      <c r="G20" s="92"/>
      <c r="H20" s="92"/>
      <c r="I20" s="92"/>
      <c r="J20" s="92"/>
      <c r="K20" s="92"/>
      <c r="L20" s="86"/>
      <c r="M20" s="461">
        <v>123192.3</v>
      </c>
      <c r="N20" s="461">
        <v>2608.8000000000002</v>
      </c>
      <c r="O20" s="413">
        <f>SUM(M20+N20)</f>
        <v>125801.1</v>
      </c>
      <c r="P20" s="461">
        <v>125254.1</v>
      </c>
      <c r="Q20" s="461">
        <v>125254.1</v>
      </c>
      <c r="R20" s="413">
        <f>SUM(O20-P20)</f>
        <v>547</v>
      </c>
      <c r="S20" s="69"/>
      <c r="T20" s="31"/>
      <c r="U20" s="72" t="str">
        <f t="shared" si="0"/>
        <v>GASTO CORRIENTE</v>
      </c>
      <c r="V20" s="73">
        <f t="shared" si="1"/>
        <v>123192.3</v>
      </c>
      <c r="W20" s="73">
        <f t="shared" si="2"/>
        <v>2608.8000000000002</v>
      </c>
      <c r="X20" s="73">
        <f t="shared" si="3"/>
        <v>125801.1</v>
      </c>
      <c r="Y20" s="73">
        <f t="shared" si="4"/>
        <v>125254.1</v>
      </c>
      <c r="Z20" s="73">
        <f t="shared" si="5"/>
        <v>125254.1</v>
      </c>
      <c r="AA20" s="73">
        <f t="shared" si="6"/>
        <v>547</v>
      </c>
      <c r="AB20" s="155" t="e">
        <f>EF_01!#REF!</f>
        <v>#REF!</v>
      </c>
      <c r="AC20" s="155" t="e">
        <f>EF_01!#REF!</f>
        <v>#REF!</v>
      </c>
      <c r="AD20" s="72">
        <v>2</v>
      </c>
      <c r="AE20" s="72" t="e">
        <f>EF_01!#REF!</f>
        <v>#REF!</v>
      </c>
      <c r="AF20" s="72" t="e">
        <f>EF_01!#REF!</f>
        <v>#REF!</v>
      </c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</row>
    <row r="21" spans="1:64" s="39" customFormat="1" ht="9.9499999999999993" customHeight="1">
      <c r="A21" s="30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86"/>
      <c r="M21" s="284"/>
      <c r="N21" s="284"/>
      <c r="O21" s="68"/>
      <c r="P21" s="284"/>
      <c r="Q21" s="284"/>
      <c r="R21" s="68"/>
      <c r="S21" s="69"/>
      <c r="T21" s="31"/>
      <c r="U21" s="72">
        <f t="shared" si="0"/>
        <v>0</v>
      </c>
      <c r="V21" s="73">
        <f t="shared" si="1"/>
        <v>0</v>
      </c>
      <c r="W21" s="73">
        <f t="shared" si="2"/>
        <v>0</v>
      </c>
      <c r="X21" s="73">
        <f t="shared" si="3"/>
        <v>0</v>
      </c>
      <c r="Y21" s="73">
        <f t="shared" si="4"/>
        <v>0</v>
      </c>
      <c r="Z21" s="73">
        <f t="shared" si="5"/>
        <v>0</v>
      </c>
      <c r="AA21" s="73">
        <f t="shared" si="6"/>
        <v>0</v>
      </c>
      <c r="AB21" s="155" t="e">
        <f>EF_01!#REF!</f>
        <v>#REF!</v>
      </c>
      <c r="AC21" s="155" t="e">
        <f>EF_01!#REF!</f>
        <v>#REF!</v>
      </c>
      <c r="AD21" s="72">
        <v>3</v>
      </c>
      <c r="AE21" s="72" t="e">
        <f>EF_01!#REF!</f>
        <v>#REF!</v>
      </c>
      <c r="AF21" s="72" t="e">
        <f>EF_01!#REF!</f>
        <v>#REF!</v>
      </c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</row>
    <row r="22" spans="1:64" s="39" customFormat="1" ht="9.9499999999999993" customHeight="1">
      <c r="A22" s="30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351"/>
      <c r="N22" s="351"/>
      <c r="O22" s="353"/>
      <c r="P22" s="351"/>
      <c r="Q22" s="351"/>
      <c r="R22" s="353"/>
      <c r="S22" s="69"/>
      <c r="T22" s="31"/>
      <c r="U22" s="72">
        <f t="shared" si="0"/>
        <v>0</v>
      </c>
      <c r="V22" s="73">
        <f t="shared" si="1"/>
        <v>0</v>
      </c>
      <c r="W22" s="73">
        <f t="shared" si="2"/>
        <v>0</v>
      </c>
      <c r="X22" s="73">
        <f t="shared" si="3"/>
        <v>0</v>
      </c>
      <c r="Y22" s="73">
        <f t="shared" si="4"/>
        <v>0</v>
      </c>
      <c r="Z22" s="73">
        <f t="shared" si="5"/>
        <v>0</v>
      </c>
      <c r="AA22" s="73">
        <f t="shared" si="6"/>
        <v>0</v>
      </c>
      <c r="AB22" s="155" t="e">
        <f>EF_01!#REF!</f>
        <v>#REF!</v>
      </c>
      <c r="AC22" s="155" t="e">
        <f>EF_01!#REF!</f>
        <v>#REF!</v>
      </c>
      <c r="AD22" s="72">
        <v>4</v>
      </c>
      <c r="AE22" s="72" t="e">
        <f>EF_01!#REF!</f>
        <v>#REF!</v>
      </c>
      <c r="AF22" s="72" t="e">
        <f>EF_01!#REF!</f>
        <v>#REF!</v>
      </c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</row>
    <row r="23" spans="1:64" s="82" customFormat="1" ht="9.9499999999999993" customHeight="1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351"/>
      <c r="N23" s="351"/>
      <c r="O23" s="353"/>
      <c r="P23" s="351"/>
      <c r="Q23" s="351"/>
      <c r="R23" s="353"/>
      <c r="S23" s="69"/>
      <c r="T23" s="90"/>
      <c r="U23" s="72">
        <f t="shared" si="0"/>
        <v>0</v>
      </c>
      <c r="V23" s="73">
        <f t="shared" si="1"/>
        <v>0</v>
      </c>
      <c r="W23" s="73">
        <f t="shared" si="2"/>
        <v>0</v>
      </c>
      <c r="X23" s="73">
        <f t="shared" si="3"/>
        <v>0</v>
      </c>
      <c r="Y23" s="73">
        <f t="shared" si="4"/>
        <v>0</v>
      </c>
      <c r="Z23" s="73">
        <f t="shared" si="5"/>
        <v>0</v>
      </c>
      <c r="AA23" s="73">
        <f t="shared" si="6"/>
        <v>0</v>
      </c>
      <c r="AB23" s="155" t="e">
        <f>EF_01!#REF!</f>
        <v>#REF!</v>
      </c>
      <c r="AC23" s="155" t="e">
        <f>EF_01!#REF!</f>
        <v>#REF!</v>
      </c>
      <c r="AD23" s="72">
        <v>5</v>
      </c>
      <c r="AE23" s="72" t="e">
        <f>EF_01!#REF!</f>
        <v>#REF!</v>
      </c>
      <c r="AF23" s="72" t="e">
        <f>EF_01!#REF!</f>
        <v>#REF!</v>
      </c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</row>
    <row r="24" spans="1:64" s="82" customFormat="1" ht="9.9499999999999993" customHeight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351"/>
      <c r="N24" s="351"/>
      <c r="O24" s="353"/>
      <c r="P24" s="351"/>
      <c r="Q24" s="351"/>
      <c r="R24" s="353"/>
      <c r="S24" s="69"/>
      <c r="T24" s="90"/>
      <c r="U24" s="72">
        <f t="shared" si="0"/>
        <v>0</v>
      </c>
      <c r="V24" s="73">
        <f t="shared" si="1"/>
        <v>0</v>
      </c>
      <c r="W24" s="73">
        <f t="shared" si="2"/>
        <v>0</v>
      </c>
      <c r="X24" s="73">
        <f t="shared" si="3"/>
        <v>0</v>
      </c>
      <c r="Y24" s="73">
        <f t="shared" si="4"/>
        <v>0</v>
      </c>
      <c r="Z24" s="73">
        <f t="shared" si="5"/>
        <v>0</v>
      </c>
      <c r="AA24" s="73">
        <f t="shared" si="6"/>
        <v>0</v>
      </c>
      <c r="AB24" s="155" t="e">
        <f>EF_01!#REF!</f>
        <v>#REF!</v>
      </c>
      <c r="AC24" s="155" t="e">
        <f>EF_01!#REF!</f>
        <v>#REF!</v>
      </c>
      <c r="AD24" s="72">
        <v>6</v>
      </c>
      <c r="AE24" s="72" t="e">
        <f>EF_01!#REF!</f>
        <v>#REF!</v>
      </c>
      <c r="AF24" s="72" t="e">
        <f>EF_01!#REF!</f>
        <v>#REF!</v>
      </c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  <c r="BK24" s="90"/>
      <c r="BL24" s="90"/>
    </row>
    <row r="25" spans="1:64" s="82" customFormat="1" ht="9.9499999999999993" customHeight="1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351"/>
      <c r="N25" s="351"/>
      <c r="O25" s="353"/>
      <c r="P25" s="351"/>
      <c r="Q25" s="351"/>
      <c r="R25" s="353"/>
      <c r="S25" s="69"/>
      <c r="T25" s="90"/>
      <c r="U25" s="72">
        <f t="shared" si="0"/>
        <v>0</v>
      </c>
      <c r="V25" s="73">
        <f t="shared" si="1"/>
        <v>0</v>
      </c>
      <c r="W25" s="73">
        <f t="shared" si="2"/>
        <v>0</v>
      </c>
      <c r="X25" s="73">
        <f t="shared" si="3"/>
        <v>0</v>
      </c>
      <c r="Y25" s="73">
        <f t="shared" si="4"/>
        <v>0</v>
      </c>
      <c r="Z25" s="73">
        <f t="shared" si="5"/>
        <v>0</v>
      </c>
      <c r="AA25" s="73">
        <f t="shared" si="6"/>
        <v>0</v>
      </c>
      <c r="AB25" s="155" t="e">
        <f>EF_01!#REF!</f>
        <v>#REF!</v>
      </c>
      <c r="AC25" s="155" t="e">
        <f>EF_01!#REF!</f>
        <v>#REF!</v>
      </c>
      <c r="AD25" s="72">
        <v>7</v>
      </c>
      <c r="AE25" s="72" t="e">
        <f>EF_01!#REF!</f>
        <v>#REF!</v>
      </c>
      <c r="AF25" s="72" t="e">
        <f>EF_01!#REF!</f>
        <v>#REF!</v>
      </c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</row>
    <row r="26" spans="1:64" s="39" customFormat="1" ht="9.9499999999999993" customHeight="1">
      <c r="A26" s="30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351"/>
      <c r="N26" s="351"/>
      <c r="O26" s="353"/>
      <c r="P26" s="351"/>
      <c r="Q26" s="351"/>
      <c r="R26" s="353"/>
      <c r="S26" s="69"/>
      <c r="T26" s="31"/>
      <c r="U26" s="72">
        <f t="shared" si="0"/>
        <v>0</v>
      </c>
      <c r="V26" s="73">
        <f t="shared" si="1"/>
        <v>0</v>
      </c>
      <c r="W26" s="73">
        <f t="shared" si="2"/>
        <v>0</v>
      </c>
      <c r="X26" s="73">
        <f t="shared" si="3"/>
        <v>0</v>
      </c>
      <c r="Y26" s="73">
        <f t="shared" si="4"/>
        <v>0</v>
      </c>
      <c r="Z26" s="73">
        <f t="shared" si="5"/>
        <v>0</v>
      </c>
      <c r="AA26" s="73">
        <f t="shared" si="6"/>
        <v>0</v>
      </c>
      <c r="AB26" s="155" t="e">
        <f>EF_01!#REF!</f>
        <v>#REF!</v>
      </c>
      <c r="AC26" s="155" t="e">
        <f>EF_01!#REF!</f>
        <v>#REF!</v>
      </c>
      <c r="AD26" s="72">
        <v>8</v>
      </c>
      <c r="AE26" s="72" t="e">
        <f>EF_01!#REF!</f>
        <v>#REF!</v>
      </c>
      <c r="AF26" s="72" t="e">
        <f>EF_01!#REF!</f>
        <v>#REF!</v>
      </c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</row>
    <row r="27" spans="1:64" s="39" customFormat="1" ht="9.9499999999999993" customHeight="1">
      <c r="A27" s="30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351"/>
      <c r="N27" s="351"/>
      <c r="O27" s="353"/>
      <c r="P27" s="351"/>
      <c r="Q27" s="351"/>
      <c r="R27" s="353"/>
      <c r="S27" s="69"/>
      <c r="T27" s="31"/>
      <c r="U27" s="72">
        <f t="shared" si="0"/>
        <v>0</v>
      </c>
      <c r="V27" s="73">
        <f t="shared" si="1"/>
        <v>0</v>
      </c>
      <c r="W27" s="73">
        <f t="shared" si="2"/>
        <v>0</v>
      </c>
      <c r="X27" s="73">
        <f t="shared" si="3"/>
        <v>0</v>
      </c>
      <c r="Y27" s="73">
        <f t="shared" si="4"/>
        <v>0</v>
      </c>
      <c r="Z27" s="73">
        <f t="shared" si="5"/>
        <v>0</v>
      </c>
      <c r="AA27" s="73">
        <f t="shared" si="6"/>
        <v>0</v>
      </c>
      <c r="AB27" s="155" t="e">
        <f>EF_01!#REF!</f>
        <v>#REF!</v>
      </c>
      <c r="AC27" s="155" t="e">
        <f>EF_01!#REF!</f>
        <v>#REF!</v>
      </c>
      <c r="AD27" s="72">
        <v>9</v>
      </c>
      <c r="AE27" s="72" t="e">
        <f>EF_01!#REF!</f>
        <v>#REF!</v>
      </c>
      <c r="AF27" s="72" t="e">
        <f>EF_01!#REF!</f>
        <v>#REF!</v>
      </c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</row>
    <row r="28" spans="1:64" s="39" customFormat="1" ht="9.9499999999999993" customHeight="1">
      <c r="A28" s="30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351"/>
      <c r="N28" s="351"/>
      <c r="O28" s="353"/>
      <c r="P28" s="351"/>
      <c r="Q28" s="351"/>
      <c r="R28" s="353"/>
      <c r="S28" s="69"/>
      <c r="T28" s="31"/>
      <c r="U28" s="72">
        <f t="shared" si="0"/>
        <v>0</v>
      </c>
      <c r="V28" s="73">
        <f t="shared" si="1"/>
        <v>0</v>
      </c>
      <c r="W28" s="73">
        <f t="shared" si="2"/>
        <v>0</v>
      </c>
      <c r="X28" s="73">
        <f t="shared" si="3"/>
        <v>0</v>
      </c>
      <c r="Y28" s="73">
        <f t="shared" si="4"/>
        <v>0</v>
      </c>
      <c r="Z28" s="73">
        <f t="shared" si="5"/>
        <v>0</v>
      </c>
      <c r="AA28" s="73">
        <f t="shared" si="6"/>
        <v>0</v>
      </c>
      <c r="AB28" s="155" t="e">
        <f>EF_01!#REF!</f>
        <v>#REF!</v>
      </c>
      <c r="AC28" s="155" t="e">
        <f>EF_01!#REF!</f>
        <v>#REF!</v>
      </c>
      <c r="AD28" s="72">
        <v>10</v>
      </c>
      <c r="AE28" s="72" t="e">
        <f>EF_01!#REF!</f>
        <v>#REF!</v>
      </c>
      <c r="AF28" s="72" t="e">
        <f>EF_01!#REF!</f>
        <v>#REF!</v>
      </c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</row>
    <row r="29" spans="1:64" s="39" customFormat="1" ht="9.9499999999999993" customHeight="1">
      <c r="A29" s="30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351"/>
      <c r="N29" s="351"/>
      <c r="O29" s="353"/>
      <c r="P29" s="351"/>
      <c r="Q29" s="351"/>
      <c r="R29" s="353"/>
      <c r="S29" s="69"/>
      <c r="T29" s="31"/>
      <c r="U29" s="72">
        <f t="shared" si="0"/>
        <v>0</v>
      </c>
      <c r="V29" s="73">
        <f t="shared" si="1"/>
        <v>0</v>
      </c>
      <c r="W29" s="73">
        <f t="shared" si="2"/>
        <v>0</v>
      </c>
      <c r="X29" s="73">
        <f t="shared" si="3"/>
        <v>0</v>
      </c>
      <c r="Y29" s="73">
        <f t="shared" si="4"/>
        <v>0</v>
      </c>
      <c r="Z29" s="73">
        <f t="shared" si="5"/>
        <v>0</v>
      </c>
      <c r="AA29" s="73">
        <f t="shared" si="6"/>
        <v>0</v>
      </c>
      <c r="AB29" s="155" t="e">
        <f>EF_01!#REF!</f>
        <v>#REF!</v>
      </c>
      <c r="AC29" s="155" t="e">
        <f>EF_01!#REF!</f>
        <v>#REF!</v>
      </c>
      <c r="AD29" s="72">
        <v>11</v>
      </c>
      <c r="AE29" s="72" t="e">
        <f>EF_01!#REF!</f>
        <v>#REF!</v>
      </c>
      <c r="AF29" s="72" t="e">
        <f>EF_01!#REF!</f>
        <v>#REF!</v>
      </c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</row>
    <row r="30" spans="1:64" s="39" customFormat="1" ht="9.9499999999999993" customHeight="1">
      <c r="A30" s="30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351"/>
      <c r="N30" s="351"/>
      <c r="O30" s="353"/>
      <c r="P30" s="351"/>
      <c r="Q30" s="351"/>
      <c r="R30" s="353"/>
      <c r="S30" s="69"/>
      <c r="T30" s="31"/>
      <c r="U30" s="72">
        <f t="shared" si="0"/>
        <v>0</v>
      </c>
      <c r="V30" s="73">
        <f t="shared" si="1"/>
        <v>0</v>
      </c>
      <c r="W30" s="73">
        <f t="shared" si="2"/>
        <v>0</v>
      </c>
      <c r="X30" s="73">
        <f t="shared" si="3"/>
        <v>0</v>
      </c>
      <c r="Y30" s="73">
        <f t="shared" si="4"/>
        <v>0</v>
      </c>
      <c r="Z30" s="73">
        <f t="shared" si="5"/>
        <v>0</v>
      </c>
      <c r="AA30" s="73">
        <f t="shared" si="6"/>
        <v>0</v>
      </c>
      <c r="AB30" s="155" t="e">
        <f>EF_01!#REF!</f>
        <v>#REF!</v>
      </c>
      <c r="AC30" s="155" t="e">
        <f>EF_01!#REF!</f>
        <v>#REF!</v>
      </c>
      <c r="AD30" s="72">
        <v>12</v>
      </c>
      <c r="AE30" s="72" t="e">
        <f>EF_01!#REF!</f>
        <v>#REF!</v>
      </c>
      <c r="AF30" s="72" t="e">
        <f>EF_01!#REF!</f>
        <v>#REF!</v>
      </c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</row>
    <row r="31" spans="1:64" s="39" customFormat="1" ht="9.9499999999999993" customHeight="1">
      <c r="A31" s="30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351"/>
      <c r="N31" s="351"/>
      <c r="O31" s="353"/>
      <c r="P31" s="351"/>
      <c r="Q31" s="351"/>
      <c r="R31" s="353"/>
      <c r="S31" s="69"/>
      <c r="T31" s="31"/>
      <c r="U31" s="72">
        <f t="shared" si="0"/>
        <v>0</v>
      </c>
      <c r="V31" s="73">
        <f t="shared" si="1"/>
        <v>0</v>
      </c>
      <c r="W31" s="73">
        <f t="shared" si="2"/>
        <v>0</v>
      </c>
      <c r="X31" s="73">
        <f t="shared" si="3"/>
        <v>0</v>
      </c>
      <c r="Y31" s="73">
        <f t="shared" si="4"/>
        <v>0</v>
      </c>
      <c r="Z31" s="73">
        <f t="shared" si="5"/>
        <v>0</v>
      </c>
      <c r="AA31" s="73">
        <f t="shared" si="6"/>
        <v>0</v>
      </c>
      <c r="AB31" s="155" t="e">
        <f>EF_01!#REF!</f>
        <v>#REF!</v>
      </c>
      <c r="AC31" s="155" t="e">
        <f>EF_01!#REF!</f>
        <v>#REF!</v>
      </c>
      <c r="AD31" s="72">
        <v>13</v>
      </c>
      <c r="AE31" s="72" t="e">
        <f>EF_01!#REF!</f>
        <v>#REF!</v>
      </c>
      <c r="AF31" s="72" t="e">
        <f>EF_01!#REF!</f>
        <v>#REF!</v>
      </c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</row>
    <row r="32" spans="1:64" s="39" customFormat="1" ht="9.9499999999999993" customHeight="1">
      <c r="A32" s="92"/>
      <c r="B32" s="92" t="s">
        <v>231</v>
      </c>
      <c r="C32" s="92"/>
      <c r="D32" s="92"/>
      <c r="E32" s="92"/>
      <c r="F32" s="92"/>
      <c r="G32" s="92"/>
      <c r="H32" s="92"/>
      <c r="I32" s="92"/>
      <c r="J32" s="92"/>
      <c r="K32" s="92"/>
      <c r="L32" s="86"/>
      <c r="M32" s="461">
        <v>761</v>
      </c>
      <c r="N32" s="461">
        <v>6797.8</v>
      </c>
      <c r="O32" s="413">
        <f>SUM(M32+N32)</f>
        <v>7558.8</v>
      </c>
      <c r="P32" s="461">
        <v>7558</v>
      </c>
      <c r="Q32" s="461">
        <v>7558</v>
      </c>
      <c r="R32" s="413">
        <f>SUM(O32-P32)</f>
        <v>0.8000000000001819</v>
      </c>
      <c r="S32" s="69"/>
      <c r="T32" s="31"/>
      <c r="U32" s="72" t="str">
        <f t="shared" si="0"/>
        <v>GASTO CAPITAL</v>
      </c>
      <c r="V32" s="73">
        <f t="shared" si="1"/>
        <v>761</v>
      </c>
      <c r="W32" s="73">
        <f t="shared" si="2"/>
        <v>6797.8</v>
      </c>
      <c r="X32" s="73">
        <f t="shared" si="3"/>
        <v>7558.8</v>
      </c>
      <c r="Y32" s="73">
        <f t="shared" si="4"/>
        <v>7558</v>
      </c>
      <c r="Z32" s="73">
        <f t="shared" si="5"/>
        <v>7558</v>
      </c>
      <c r="AA32" s="73">
        <f t="shared" si="6"/>
        <v>0.8000000000001819</v>
      </c>
      <c r="AB32" s="155" t="e">
        <f>EF_01!#REF!</f>
        <v>#REF!</v>
      </c>
      <c r="AC32" s="155" t="e">
        <f>EF_01!#REF!</f>
        <v>#REF!</v>
      </c>
      <c r="AD32" s="72">
        <v>14</v>
      </c>
      <c r="AE32" s="72" t="e">
        <f>EF_01!#REF!</f>
        <v>#REF!</v>
      </c>
      <c r="AF32" s="72" t="e">
        <f>EF_01!#REF!</f>
        <v>#REF!</v>
      </c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</row>
    <row r="33" spans="1:64" s="39" customFormat="1" ht="9.9499999999999993" customHeight="1">
      <c r="A33" s="30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86"/>
      <c r="M33" s="284"/>
      <c r="N33" s="284"/>
      <c r="O33" s="68"/>
      <c r="P33" s="284"/>
      <c r="Q33" s="284"/>
      <c r="R33" s="68"/>
      <c r="S33" s="69"/>
      <c r="T33" s="31"/>
      <c r="U33" s="72">
        <f t="shared" si="0"/>
        <v>0</v>
      </c>
      <c r="V33" s="73">
        <f t="shared" si="1"/>
        <v>0</v>
      </c>
      <c r="W33" s="73">
        <f t="shared" si="2"/>
        <v>0</v>
      </c>
      <c r="X33" s="73">
        <f t="shared" si="3"/>
        <v>0</v>
      </c>
      <c r="Y33" s="73">
        <f t="shared" si="4"/>
        <v>0</v>
      </c>
      <c r="Z33" s="73">
        <f t="shared" si="5"/>
        <v>0</v>
      </c>
      <c r="AA33" s="73">
        <f t="shared" si="6"/>
        <v>0</v>
      </c>
      <c r="AB33" s="155" t="e">
        <f>EF_01!#REF!</f>
        <v>#REF!</v>
      </c>
      <c r="AC33" s="155" t="e">
        <f>EF_01!#REF!</f>
        <v>#REF!</v>
      </c>
      <c r="AD33" s="72">
        <v>15</v>
      </c>
      <c r="AE33" s="72" t="e">
        <f>EF_01!#REF!</f>
        <v>#REF!</v>
      </c>
      <c r="AF33" s="72" t="e">
        <f>EF_01!#REF!</f>
        <v>#REF!</v>
      </c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</row>
    <row r="34" spans="1:64" s="39" customFormat="1" ht="9.9499999999999993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86"/>
      <c r="M34" s="284"/>
      <c r="N34" s="284"/>
      <c r="O34" s="68"/>
      <c r="P34" s="284"/>
      <c r="Q34" s="284"/>
      <c r="R34" s="68"/>
      <c r="S34" s="69"/>
      <c r="T34" s="31"/>
      <c r="U34" s="72">
        <f t="shared" si="0"/>
        <v>0</v>
      </c>
      <c r="V34" s="73">
        <f t="shared" si="1"/>
        <v>0</v>
      </c>
      <c r="W34" s="73">
        <f t="shared" si="2"/>
        <v>0</v>
      </c>
      <c r="X34" s="73">
        <f t="shared" si="3"/>
        <v>0</v>
      </c>
      <c r="Y34" s="73">
        <f t="shared" si="4"/>
        <v>0</v>
      </c>
      <c r="Z34" s="73">
        <f t="shared" si="5"/>
        <v>0</v>
      </c>
      <c r="AA34" s="73">
        <f t="shared" si="6"/>
        <v>0</v>
      </c>
      <c r="AB34" s="155" t="e">
        <f>EF_01!#REF!</f>
        <v>#REF!</v>
      </c>
      <c r="AC34" s="155" t="e">
        <f>EF_01!#REF!</f>
        <v>#REF!</v>
      </c>
      <c r="AD34" s="72">
        <v>16</v>
      </c>
      <c r="AE34" s="72" t="e">
        <f>EF_01!#REF!</f>
        <v>#REF!</v>
      </c>
      <c r="AF34" s="72" t="e">
        <f>EF_01!#REF!</f>
        <v>#REF!</v>
      </c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</row>
    <row r="35" spans="1:64" s="82" customFormat="1" ht="9.9499999999999993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86"/>
      <c r="M35" s="284"/>
      <c r="N35" s="284"/>
      <c r="O35" s="68"/>
      <c r="P35" s="284"/>
      <c r="Q35" s="284"/>
      <c r="R35" s="68"/>
      <c r="S35" s="69"/>
      <c r="T35" s="90"/>
      <c r="U35" s="72">
        <f t="shared" si="0"/>
        <v>0</v>
      </c>
      <c r="V35" s="73">
        <f t="shared" si="1"/>
        <v>0</v>
      </c>
      <c r="W35" s="73">
        <f t="shared" si="2"/>
        <v>0</v>
      </c>
      <c r="X35" s="73">
        <f t="shared" si="3"/>
        <v>0</v>
      </c>
      <c r="Y35" s="73">
        <f t="shared" si="4"/>
        <v>0</v>
      </c>
      <c r="Z35" s="73">
        <f t="shared" si="5"/>
        <v>0</v>
      </c>
      <c r="AA35" s="73">
        <f t="shared" si="6"/>
        <v>0</v>
      </c>
      <c r="AB35" s="155" t="e">
        <f>EF_01!#REF!</f>
        <v>#REF!</v>
      </c>
      <c r="AC35" s="155" t="e">
        <f>EF_01!#REF!</f>
        <v>#REF!</v>
      </c>
      <c r="AD35" s="72">
        <v>17</v>
      </c>
      <c r="AE35" s="72" t="e">
        <f>EF_01!#REF!</f>
        <v>#REF!</v>
      </c>
      <c r="AF35" s="72" t="e">
        <f>EF_01!#REF!</f>
        <v>#REF!</v>
      </c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</row>
    <row r="36" spans="1:64" s="82" customFormat="1" ht="9.9499999999999993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86"/>
      <c r="M36" s="284"/>
      <c r="N36" s="284"/>
      <c r="O36" s="68"/>
      <c r="P36" s="284"/>
      <c r="Q36" s="284"/>
      <c r="R36" s="68"/>
      <c r="S36" s="69"/>
      <c r="T36" s="90"/>
      <c r="U36" s="72">
        <f t="shared" si="0"/>
        <v>0</v>
      </c>
      <c r="V36" s="73">
        <f t="shared" si="1"/>
        <v>0</v>
      </c>
      <c r="W36" s="73">
        <f t="shared" si="2"/>
        <v>0</v>
      </c>
      <c r="X36" s="73">
        <f t="shared" si="3"/>
        <v>0</v>
      </c>
      <c r="Y36" s="73">
        <f t="shared" si="4"/>
        <v>0</v>
      </c>
      <c r="Z36" s="73">
        <f t="shared" si="5"/>
        <v>0</v>
      </c>
      <c r="AA36" s="73">
        <f t="shared" si="6"/>
        <v>0</v>
      </c>
      <c r="AB36" s="155" t="e">
        <f>EF_01!#REF!</f>
        <v>#REF!</v>
      </c>
      <c r="AC36" s="155" t="e">
        <f>EF_01!#REF!</f>
        <v>#REF!</v>
      </c>
      <c r="AD36" s="72">
        <v>18</v>
      </c>
      <c r="AE36" s="72" t="e">
        <f>EF_01!#REF!</f>
        <v>#REF!</v>
      </c>
      <c r="AF36" s="72" t="e">
        <f>EF_01!#REF!</f>
        <v>#REF!</v>
      </c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</row>
    <row r="37" spans="1:64" s="82" customFormat="1" ht="9.9499999999999993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86"/>
      <c r="M37" s="284"/>
      <c r="N37" s="284"/>
      <c r="O37" s="68"/>
      <c r="P37" s="284"/>
      <c r="Q37" s="284"/>
      <c r="R37" s="68"/>
      <c r="S37" s="69"/>
      <c r="T37" s="90"/>
      <c r="U37" s="72">
        <f t="shared" si="0"/>
        <v>0</v>
      </c>
      <c r="V37" s="73">
        <f t="shared" si="1"/>
        <v>0</v>
      </c>
      <c r="W37" s="73">
        <f t="shared" si="2"/>
        <v>0</v>
      </c>
      <c r="X37" s="73">
        <f t="shared" si="3"/>
        <v>0</v>
      </c>
      <c r="Y37" s="73">
        <f t="shared" si="4"/>
        <v>0</v>
      </c>
      <c r="Z37" s="73">
        <f t="shared" si="5"/>
        <v>0</v>
      </c>
      <c r="AA37" s="73">
        <f t="shared" si="6"/>
        <v>0</v>
      </c>
      <c r="AB37" s="155" t="e">
        <f>EF_01!#REF!</f>
        <v>#REF!</v>
      </c>
      <c r="AC37" s="155" t="e">
        <f>EF_01!#REF!</f>
        <v>#REF!</v>
      </c>
      <c r="AD37" s="72">
        <v>19</v>
      </c>
      <c r="AE37" s="72" t="e">
        <f>EF_01!#REF!</f>
        <v>#REF!</v>
      </c>
      <c r="AF37" s="72" t="e">
        <f>EF_01!#REF!</f>
        <v>#REF!</v>
      </c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</row>
    <row r="38" spans="1:64" s="39" customFormat="1" ht="9.9499999999999993" customHeight="1">
      <c r="A38" s="30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86"/>
      <c r="M38" s="284"/>
      <c r="N38" s="284"/>
      <c r="O38" s="68"/>
      <c r="P38" s="284"/>
      <c r="Q38" s="284"/>
      <c r="R38" s="68"/>
      <c r="S38" s="69"/>
      <c r="T38" s="31"/>
      <c r="U38" s="72">
        <f t="shared" si="0"/>
        <v>0</v>
      </c>
      <c r="V38" s="73">
        <f t="shared" si="1"/>
        <v>0</v>
      </c>
      <c r="W38" s="73">
        <f t="shared" si="2"/>
        <v>0</v>
      </c>
      <c r="X38" s="73">
        <f t="shared" si="3"/>
        <v>0</v>
      </c>
      <c r="Y38" s="73">
        <f t="shared" si="4"/>
        <v>0</v>
      </c>
      <c r="Z38" s="73">
        <f t="shared" si="5"/>
        <v>0</v>
      </c>
      <c r="AA38" s="73">
        <f t="shared" si="6"/>
        <v>0</v>
      </c>
      <c r="AB38" s="155" t="e">
        <f>EF_01!#REF!</f>
        <v>#REF!</v>
      </c>
      <c r="AC38" s="155" t="e">
        <f>EF_01!#REF!</f>
        <v>#REF!</v>
      </c>
      <c r="AD38" s="72">
        <v>20</v>
      </c>
      <c r="AE38" s="72" t="e">
        <f>EF_01!#REF!</f>
        <v>#REF!</v>
      </c>
      <c r="AF38" s="72" t="e">
        <f>EF_01!#REF!</f>
        <v>#REF!</v>
      </c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</row>
    <row r="39" spans="1:64" s="39" customFormat="1" ht="9.9499999999999993" customHeight="1">
      <c r="A39" s="30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351"/>
      <c r="N39" s="351"/>
      <c r="O39" s="353"/>
      <c r="P39" s="351"/>
      <c r="Q39" s="351"/>
      <c r="R39" s="353"/>
      <c r="S39" s="69"/>
      <c r="T39" s="31"/>
      <c r="U39" s="72">
        <f t="shared" si="0"/>
        <v>0</v>
      </c>
      <c r="V39" s="73">
        <f t="shared" si="1"/>
        <v>0</v>
      </c>
      <c r="W39" s="73">
        <f t="shared" si="2"/>
        <v>0</v>
      </c>
      <c r="X39" s="73">
        <f t="shared" si="3"/>
        <v>0</v>
      </c>
      <c r="Y39" s="73">
        <f t="shared" si="4"/>
        <v>0</v>
      </c>
      <c r="Z39" s="73">
        <f t="shared" si="5"/>
        <v>0</v>
      </c>
      <c r="AA39" s="73">
        <f t="shared" si="6"/>
        <v>0</v>
      </c>
      <c r="AB39" s="155" t="e">
        <f>EF_01!#REF!</f>
        <v>#REF!</v>
      </c>
      <c r="AC39" s="155" t="e">
        <f>EF_01!#REF!</f>
        <v>#REF!</v>
      </c>
      <c r="AD39" s="72">
        <v>21</v>
      </c>
      <c r="AE39" s="72" t="e">
        <f>EF_01!#REF!</f>
        <v>#REF!</v>
      </c>
      <c r="AF39" s="72" t="e">
        <f>EF_01!#REF!</f>
        <v>#REF!</v>
      </c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</row>
    <row r="40" spans="1:64" s="39" customFormat="1" ht="9.9499999999999993" customHeight="1">
      <c r="A40" s="30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351"/>
      <c r="N40" s="351"/>
      <c r="O40" s="353"/>
      <c r="P40" s="351"/>
      <c r="Q40" s="351"/>
      <c r="R40" s="353"/>
      <c r="S40" s="69"/>
      <c r="T40" s="31"/>
      <c r="U40" s="72">
        <f t="shared" si="0"/>
        <v>0</v>
      </c>
      <c r="V40" s="73">
        <f t="shared" si="1"/>
        <v>0</v>
      </c>
      <c r="W40" s="73">
        <f t="shared" si="2"/>
        <v>0</v>
      </c>
      <c r="X40" s="73">
        <f t="shared" si="3"/>
        <v>0</v>
      </c>
      <c r="Y40" s="73">
        <f t="shared" si="4"/>
        <v>0</v>
      </c>
      <c r="Z40" s="73">
        <f t="shared" si="5"/>
        <v>0</v>
      </c>
      <c r="AA40" s="73">
        <f t="shared" si="6"/>
        <v>0</v>
      </c>
      <c r="AB40" s="155" t="e">
        <f>EF_01!#REF!</f>
        <v>#REF!</v>
      </c>
      <c r="AC40" s="155" t="e">
        <f>EF_01!#REF!</f>
        <v>#REF!</v>
      </c>
      <c r="AD40" s="72">
        <v>22</v>
      </c>
      <c r="AE40" s="72" t="e">
        <f>EF_01!#REF!</f>
        <v>#REF!</v>
      </c>
      <c r="AF40" s="72" t="e">
        <f>EF_01!#REF!</f>
        <v>#REF!</v>
      </c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</row>
    <row r="41" spans="1:64" s="39" customFormat="1" ht="9.9499999999999993" customHeight="1">
      <c r="A41" s="30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351"/>
      <c r="N41" s="351"/>
      <c r="O41" s="353"/>
      <c r="P41" s="351"/>
      <c r="Q41" s="351"/>
      <c r="R41" s="353"/>
      <c r="S41" s="69"/>
      <c r="T41" s="31"/>
      <c r="U41" s="72">
        <f t="shared" si="0"/>
        <v>0</v>
      </c>
      <c r="V41" s="73">
        <f t="shared" si="1"/>
        <v>0</v>
      </c>
      <c r="W41" s="73">
        <f t="shared" si="2"/>
        <v>0</v>
      </c>
      <c r="X41" s="73">
        <f t="shared" si="3"/>
        <v>0</v>
      </c>
      <c r="Y41" s="73">
        <f t="shared" si="4"/>
        <v>0</v>
      </c>
      <c r="Z41" s="73">
        <f t="shared" si="5"/>
        <v>0</v>
      </c>
      <c r="AA41" s="73">
        <f t="shared" si="6"/>
        <v>0</v>
      </c>
      <c r="AB41" s="155" t="e">
        <f>EF_01!#REF!</f>
        <v>#REF!</v>
      </c>
      <c r="AC41" s="155" t="e">
        <f>EF_01!#REF!</f>
        <v>#REF!</v>
      </c>
      <c r="AD41" s="72">
        <v>23</v>
      </c>
      <c r="AE41" s="72" t="e">
        <f>EF_01!#REF!</f>
        <v>#REF!</v>
      </c>
      <c r="AF41" s="72" t="e">
        <f>EF_01!#REF!</f>
        <v>#REF!</v>
      </c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</row>
    <row r="42" spans="1:64" s="39" customFormat="1" ht="9.9499999999999993" customHeight="1">
      <c r="A42" s="30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351"/>
      <c r="N42" s="351"/>
      <c r="O42" s="353"/>
      <c r="P42" s="351"/>
      <c r="Q42" s="351"/>
      <c r="R42" s="353"/>
      <c r="S42" s="69"/>
      <c r="T42" s="31"/>
      <c r="U42" s="72">
        <f t="shared" si="0"/>
        <v>0</v>
      </c>
      <c r="V42" s="73">
        <f t="shared" si="1"/>
        <v>0</v>
      </c>
      <c r="W42" s="73">
        <f t="shared" si="2"/>
        <v>0</v>
      </c>
      <c r="X42" s="73">
        <f t="shared" si="3"/>
        <v>0</v>
      </c>
      <c r="Y42" s="73">
        <f t="shared" si="4"/>
        <v>0</v>
      </c>
      <c r="Z42" s="73">
        <f t="shared" si="5"/>
        <v>0</v>
      </c>
      <c r="AA42" s="73">
        <f t="shared" si="6"/>
        <v>0</v>
      </c>
      <c r="AB42" s="155" t="e">
        <f>EF_01!#REF!</f>
        <v>#REF!</v>
      </c>
      <c r="AC42" s="155" t="e">
        <f>EF_01!#REF!</f>
        <v>#REF!</v>
      </c>
      <c r="AD42" s="72">
        <v>24</v>
      </c>
      <c r="AE42" s="72" t="e">
        <f>EF_01!#REF!</f>
        <v>#REF!</v>
      </c>
      <c r="AF42" s="72" t="e">
        <f>EF_01!#REF!</f>
        <v>#REF!</v>
      </c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</row>
    <row r="43" spans="1:64" s="39" customFormat="1" ht="9.9499999999999993" customHeight="1">
      <c r="A43" s="30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351"/>
      <c r="N43" s="351"/>
      <c r="O43" s="353"/>
      <c r="P43" s="351"/>
      <c r="Q43" s="351"/>
      <c r="R43" s="353"/>
      <c r="S43" s="69"/>
      <c r="T43" s="31"/>
      <c r="U43" s="72">
        <f t="shared" si="0"/>
        <v>0</v>
      </c>
      <c r="V43" s="73">
        <f t="shared" si="1"/>
        <v>0</v>
      </c>
      <c r="W43" s="73">
        <f t="shared" si="2"/>
        <v>0</v>
      </c>
      <c r="X43" s="73">
        <f t="shared" si="3"/>
        <v>0</v>
      </c>
      <c r="Y43" s="73">
        <f t="shared" si="4"/>
        <v>0</v>
      </c>
      <c r="Z43" s="73">
        <f t="shared" si="5"/>
        <v>0</v>
      </c>
      <c r="AA43" s="73">
        <f t="shared" si="6"/>
        <v>0</v>
      </c>
      <c r="AB43" s="155" t="e">
        <f>EF_01!#REF!</f>
        <v>#REF!</v>
      </c>
      <c r="AC43" s="155" t="e">
        <f>EF_01!#REF!</f>
        <v>#REF!</v>
      </c>
      <c r="AD43" s="72">
        <v>25</v>
      </c>
      <c r="AE43" s="72" t="e">
        <f>EF_01!#REF!</f>
        <v>#REF!</v>
      </c>
      <c r="AF43" s="72" t="e">
        <f>EF_01!#REF!</f>
        <v>#REF!</v>
      </c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</row>
    <row r="44" spans="1:64" s="39" customFormat="1" ht="9.9499999999999993" customHeight="1">
      <c r="A44" s="92"/>
      <c r="B44" s="92" t="s">
        <v>274</v>
      </c>
      <c r="C44" s="92"/>
      <c r="D44" s="92"/>
      <c r="E44" s="92"/>
      <c r="F44" s="92"/>
      <c r="G44" s="92"/>
      <c r="H44" s="92"/>
      <c r="I44" s="92"/>
      <c r="J44" s="92"/>
      <c r="K44" s="92"/>
      <c r="L44" s="86"/>
      <c r="M44" s="461">
        <v>0</v>
      </c>
      <c r="N44" s="461">
        <v>0</v>
      </c>
      <c r="O44" s="413">
        <f>SUM(M44+N44)</f>
        <v>0</v>
      </c>
      <c r="P44" s="461">
        <v>0</v>
      </c>
      <c r="Q44" s="461">
        <v>0</v>
      </c>
      <c r="R44" s="413">
        <f>SUM(O44-P44)</f>
        <v>0</v>
      </c>
      <c r="S44" s="69"/>
      <c r="T44" s="31"/>
      <c r="U44" s="72" t="str">
        <f t="shared" si="0"/>
        <v>AMORTIZACIÓN DE LA DEUDA  Y DISMINUCIÓN DE OTROS PASIVOS</v>
      </c>
      <c r="V44" s="73">
        <f t="shared" si="1"/>
        <v>0</v>
      </c>
      <c r="W44" s="73">
        <f t="shared" si="2"/>
        <v>0</v>
      </c>
      <c r="X44" s="73">
        <f t="shared" si="3"/>
        <v>0</v>
      </c>
      <c r="Y44" s="73">
        <f t="shared" si="4"/>
        <v>0</v>
      </c>
      <c r="Z44" s="73">
        <f t="shared" si="5"/>
        <v>0</v>
      </c>
      <c r="AA44" s="73">
        <f t="shared" si="6"/>
        <v>0</v>
      </c>
      <c r="AB44" s="155" t="e">
        <f>EF_01!#REF!</f>
        <v>#REF!</v>
      </c>
      <c r="AC44" s="155" t="e">
        <f>EF_01!#REF!</f>
        <v>#REF!</v>
      </c>
      <c r="AD44" s="72">
        <v>26</v>
      </c>
      <c r="AE44" s="72" t="e">
        <f>EF_01!#REF!</f>
        <v>#REF!</v>
      </c>
      <c r="AF44" s="72" t="e">
        <f>EF_01!#REF!</f>
        <v>#REF!</v>
      </c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</row>
    <row r="45" spans="1:64" s="39" customFormat="1" ht="9.9499999999999993" customHeight="1">
      <c r="A45" s="30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353"/>
      <c r="N45" s="353"/>
      <c r="O45" s="353"/>
      <c r="P45" s="353"/>
      <c r="Q45" s="353"/>
      <c r="R45" s="353"/>
      <c r="S45" s="69"/>
      <c r="T45" s="31"/>
      <c r="U45" s="72">
        <f t="shared" si="0"/>
        <v>0</v>
      </c>
      <c r="V45" s="73">
        <f t="shared" si="1"/>
        <v>0</v>
      </c>
      <c r="W45" s="73">
        <f t="shared" si="2"/>
        <v>0</v>
      </c>
      <c r="X45" s="73">
        <f t="shared" si="3"/>
        <v>0</v>
      </c>
      <c r="Y45" s="73">
        <f t="shared" si="4"/>
        <v>0</v>
      </c>
      <c r="Z45" s="73">
        <f t="shared" si="5"/>
        <v>0</v>
      </c>
      <c r="AA45" s="73">
        <f t="shared" si="6"/>
        <v>0</v>
      </c>
      <c r="AB45" s="155" t="e">
        <f>EF_01!#REF!</f>
        <v>#REF!</v>
      </c>
      <c r="AC45" s="155" t="e">
        <f>EF_01!#REF!</f>
        <v>#REF!</v>
      </c>
      <c r="AD45" s="72">
        <v>27</v>
      </c>
      <c r="AE45" s="72" t="e">
        <f>EF_01!#REF!</f>
        <v>#REF!</v>
      </c>
      <c r="AF45" s="72" t="e">
        <f>EF_01!#REF!</f>
        <v>#REF!</v>
      </c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</row>
    <row r="46" spans="1:64" s="82" customFormat="1" ht="9.9499999999999993" customHeigh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353"/>
      <c r="N46" s="353"/>
      <c r="O46" s="353"/>
      <c r="P46" s="353"/>
      <c r="Q46" s="353"/>
      <c r="R46" s="353"/>
      <c r="S46" s="69"/>
      <c r="T46" s="90"/>
      <c r="U46" s="72">
        <f t="shared" si="0"/>
        <v>0</v>
      </c>
      <c r="V46" s="73">
        <f t="shared" si="1"/>
        <v>0</v>
      </c>
      <c r="W46" s="73">
        <f t="shared" si="2"/>
        <v>0</v>
      </c>
      <c r="X46" s="73">
        <f t="shared" si="3"/>
        <v>0</v>
      </c>
      <c r="Y46" s="73">
        <f t="shared" si="4"/>
        <v>0</v>
      </c>
      <c r="Z46" s="73">
        <f t="shared" si="5"/>
        <v>0</v>
      </c>
      <c r="AA46" s="73">
        <f t="shared" si="6"/>
        <v>0</v>
      </c>
      <c r="AB46" s="155" t="e">
        <f>EF_01!#REF!</f>
        <v>#REF!</v>
      </c>
      <c r="AC46" s="155" t="e">
        <f>EF_01!#REF!</f>
        <v>#REF!</v>
      </c>
      <c r="AD46" s="72">
        <v>28</v>
      </c>
      <c r="AE46" s="72" t="e">
        <f>EF_01!#REF!</f>
        <v>#REF!</v>
      </c>
      <c r="AF46" s="72" t="e">
        <f>EF_01!#REF!</f>
        <v>#REF!</v>
      </c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</row>
    <row r="47" spans="1:64" s="82" customFormat="1" ht="9.9499999999999993" customHeigh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353"/>
      <c r="N47" s="353"/>
      <c r="O47" s="353"/>
      <c r="P47" s="353"/>
      <c r="Q47" s="353"/>
      <c r="R47" s="353"/>
      <c r="S47" s="69"/>
      <c r="T47" s="90"/>
      <c r="U47" s="72">
        <f t="shared" si="0"/>
        <v>0</v>
      </c>
      <c r="V47" s="73">
        <f t="shared" si="1"/>
        <v>0</v>
      </c>
      <c r="W47" s="73">
        <f t="shared" si="2"/>
        <v>0</v>
      </c>
      <c r="X47" s="73">
        <f t="shared" si="3"/>
        <v>0</v>
      </c>
      <c r="Y47" s="73">
        <f t="shared" si="4"/>
        <v>0</v>
      </c>
      <c r="Z47" s="73">
        <f t="shared" si="5"/>
        <v>0</v>
      </c>
      <c r="AA47" s="73">
        <f t="shared" si="6"/>
        <v>0</v>
      </c>
      <c r="AB47" s="155" t="e">
        <f>EF_01!#REF!</f>
        <v>#REF!</v>
      </c>
      <c r="AC47" s="155" t="e">
        <f>EF_01!#REF!</f>
        <v>#REF!</v>
      </c>
      <c r="AD47" s="72">
        <v>29</v>
      </c>
      <c r="AE47" s="72" t="e">
        <f>EF_01!#REF!</f>
        <v>#REF!</v>
      </c>
      <c r="AF47" s="72" t="e">
        <f>EF_01!#REF!</f>
        <v>#REF!</v>
      </c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</row>
    <row r="48" spans="1:64" s="82" customFormat="1" ht="9.9499999999999993" customHeigh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353"/>
      <c r="N48" s="353"/>
      <c r="O48" s="353"/>
      <c r="P48" s="353"/>
      <c r="Q48" s="353"/>
      <c r="R48" s="353"/>
      <c r="S48" s="69"/>
      <c r="T48" s="90"/>
      <c r="U48" s="72">
        <f t="shared" si="0"/>
        <v>0</v>
      </c>
      <c r="V48" s="73">
        <f t="shared" si="1"/>
        <v>0</v>
      </c>
      <c r="W48" s="73">
        <f t="shared" si="2"/>
        <v>0</v>
      </c>
      <c r="X48" s="73">
        <f t="shared" si="3"/>
        <v>0</v>
      </c>
      <c r="Y48" s="73">
        <f t="shared" si="4"/>
        <v>0</v>
      </c>
      <c r="Z48" s="73">
        <f t="shared" si="5"/>
        <v>0</v>
      </c>
      <c r="AA48" s="73">
        <f t="shared" si="6"/>
        <v>0</v>
      </c>
      <c r="AB48" s="155" t="e">
        <f>EF_01!#REF!</f>
        <v>#REF!</v>
      </c>
      <c r="AC48" s="155" t="e">
        <f>EF_01!#REF!</f>
        <v>#REF!</v>
      </c>
      <c r="AD48" s="72">
        <v>30</v>
      </c>
      <c r="AE48" s="72" t="e">
        <f>EF_01!#REF!</f>
        <v>#REF!</v>
      </c>
      <c r="AF48" s="72" t="e">
        <f>EF_01!#REF!</f>
        <v>#REF!</v>
      </c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</row>
    <row r="49" spans="1:64" s="39" customFormat="1" ht="9.9499999999999993" customHeight="1">
      <c r="A49" s="30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353"/>
      <c r="N49" s="353"/>
      <c r="O49" s="353"/>
      <c r="P49" s="353"/>
      <c r="Q49" s="353"/>
      <c r="R49" s="353"/>
      <c r="S49" s="69"/>
      <c r="T49" s="31"/>
      <c r="U49" s="72">
        <f t="shared" si="0"/>
        <v>0</v>
      </c>
      <c r="V49" s="73">
        <f t="shared" si="1"/>
        <v>0</v>
      </c>
      <c r="W49" s="73">
        <f t="shared" si="2"/>
        <v>0</v>
      </c>
      <c r="X49" s="73">
        <f t="shared" si="3"/>
        <v>0</v>
      </c>
      <c r="Y49" s="73">
        <f t="shared" si="4"/>
        <v>0</v>
      </c>
      <c r="Z49" s="73">
        <f t="shared" si="5"/>
        <v>0</v>
      </c>
      <c r="AA49" s="73">
        <f t="shared" si="6"/>
        <v>0</v>
      </c>
      <c r="AB49" s="155" t="e">
        <f>EF_01!#REF!</f>
        <v>#REF!</v>
      </c>
      <c r="AC49" s="155" t="e">
        <f>EF_01!#REF!</f>
        <v>#REF!</v>
      </c>
      <c r="AD49" s="72">
        <v>31</v>
      </c>
      <c r="AE49" s="72" t="e">
        <f>EF_01!#REF!</f>
        <v>#REF!</v>
      </c>
      <c r="AF49" s="72" t="e">
        <f>EF_01!#REF!</f>
        <v>#REF!</v>
      </c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</row>
    <row r="50" spans="1:64" s="39" customFormat="1" ht="9.9499999999999993" customHeight="1" thickBo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7"/>
      <c r="M50" s="68"/>
      <c r="N50" s="68"/>
      <c r="O50" s="68"/>
      <c r="P50" s="68"/>
      <c r="Q50" s="68"/>
      <c r="R50" s="68"/>
      <c r="S50" s="69"/>
      <c r="T50" s="31"/>
      <c r="U50" s="72">
        <f t="shared" si="0"/>
        <v>0</v>
      </c>
      <c r="V50" s="73">
        <f t="shared" si="1"/>
        <v>0</v>
      </c>
      <c r="W50" s="73">
        <f t="shared" si="2"/>
        <v>0</v>
      </c>
      <c r="X50" s="73">
        <f t="shared" si="3"/>
        <v>0</v>
      </c>
      <c r="Y50" s="73">
        <f t="shared" si="4"/>
        <v>0</v>
      </c>
      <c r="Z50" s="73">
        <f t="shared" si="5"/>
        <v>0</v>
      </c>
      <c r="AA50" s="73">
        <f t="shared" si="6"/>
        <v>0</v>
      </c>
      <c r="AB50" s="155" t="e">
        <f>EF_01!#REF!</f>
        <v>#REF!</v>
      </c>
      <c r="AC50" s="155" t="e">
        <f>EF_01!#REF!</f>
        <v>#REF!</v>
      </c>
      <c r="AD50" s="72">
        <v>32</v>
      </c>
      <c r="AE50" s="72" t="e">
        <f>EF_01!#REF!</f>
        <v>#REF!</v>
      </c>
      <c r="AF50" s="72" t="e">
        <f>EF_01!#REF!</f>
        <v>#REF!</v>
      </c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</row>
    <row r="51" spans="1:64" s="39" customFormat="1" ht="9.9499999999999993" customHeight="1" thickTop="1">
      <c r="A51" s="310"/>
      <c r="B51" s="311" t="s">
        <v>30</v>
      </c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414">
        <f>SUM(M20+M32+M44)</f>
        <v>123953.3</v>
      </c>
      <c r="N51" s="414">
        <f>SUM(N20+N32+N44)</f>
        <v>9406.6</v>
      </c>
      <c r="O51" s="414">
        <f>SUM(M51+N51)</f>
        <v>133359.9</v>
      </c>
      <c r="P51" s="414">
        <f>SUM(P20+P32+P44)</f>
        <v>132812.1</v>
      </c>
      <c r="Q51" s="414">
        <f>SUM(Q20+Q32+Q44)</f>
        <v>132812.1</v>
      </c>
      <c r="R51" s="414">
        <f>SUM(O51-P51)</f>
        <v>547.79999999998836</v>
      </c>
      <c r="S51" s="316"/>
      <c r="T51" s="31"/>
      <c r="U51" s="72" t="str">
        <f t="shared" si="0"/>
        <v>TOTAL</v>
      </c>
      <c r="V51" s="73">
        <f t="shared" si="1"/>
        <v>123953.3</v>
      </c>
      <c r="W51" s="73">
        <f t="shared" si="2"/>
        <v>9406.6</v>
      </c>
      <c r="X51" s="73">
        <f t="shared" si="3"/>
        <v>133359.9</v>
      </c>
      <c r="Y51" s="73">
        <f t="shared" si="4"/>
        <v>132812.1</v>
      </c>
      <c r="Z51" s="73">
        <f t="shared" si="5"/>
        <v>132812.1</v>
      </c>
      <c r="AA51" s="73">
        <f t="shared" si="6"/>
        <v>547.79999999998836</v>
      </c>
      <c r="AB51" s="155" t="e">
        <f>EF_01!#REF!</f>
        <v>#REF!</v>
      </c>
      <c r="AC51" s="155" t="e">
        <f>EF_01!#REF!</f>
        <v>#REF!</v>
      </c>
      <c r="AD51" s="72">
        <v>33</v>
      </c>
      <c r="AE51" s="72" t="e">
        <f>EF_01!#REF!</f>
        <v>#REF!</v>
      </c>
      <c r="AF51" s="72" t="e">
        <f>EF_01!#REF!</f>
        <v>#REF!</v>
      </c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</row>
    <row r="52" spans="1:64" s="39" customFormat="1" ht="9.9499999999999993" customHeight="1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4"/>
      <c r="M52" s="315"/>
      <c r="N52" s="315"/>
      <c r="O52" s="315"/>
      <c r="P52" s="315"/>
      <c r="Q52" s="315"/>
      <c r="R52" s="315"/>
      <c r="S52" s="317"/>
      <c r="T52" s="31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</row>
    <row r="53" spans="1:64" s="39" customFormat="1" ht="9.9499999999999993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69"/>
      <c r="T53" s="31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</row>
    <row r="54" spans="1:64" s="39" customFormat="1" ht="9.9499999999999993" customHeight="1">
      <c r="A54" s="22" t="s">
        <v>257</v>
      </c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2"/>
      <c r="N54" s="42"/>
      <c r="O54" s="43"/>
      <c r="P54" s="42"/>
      <c r="Q54" s="42"/>
      <c r="R54" s="42"/>
      <c r="S54" s="65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</row>
    <row r="55" spans="1:64" s="39" customFormat="1" ht="9.9499999999999993" customHeight="1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4"/>
      <c r="M55" s="355"/>
      <c r="N55" s="355"/>
      <c r="O55" s="355"/>
      <c r="P55" s="355"/>
      <c r="Q55" s="355"/>
      <c r="R55" s="355"/>
      <c r="S55" s="69"/>
      <c r="T55" s="40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</row>
    <row r="56" spans="1:64" s="48" customFormat="1" ht="9.9499999999999993" customHeight="1">
      <c r="A56" s="47" t="s">
        <v>113</v>
      </c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63"/>
      <c r="S56" s="63"/>
      <c r="T56" s="30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</row>
    <row r="57" spans="1:64" s="39" customFormat="1" ht="10.5" customHeight="1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</row>
    <row r="58" spans="1:64" s="39" customFormat="1" ht="10.5" customHeight="1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</row>
    <row r="59" spans="1:64" s="39" customFormat="1" ht="10.5" customHeight="1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</row>
    <row r="60" spans="1:64" s="39" customFormat="1" ht="10.5" customHeight="1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</row>
    <row r="61" spans="1:64" s="39" customFormat="1" ht="10.5" customHeight="1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</row>
    <row r="62" spans="1:64" s="39" customFormat="1" ht="10.5" customHeight="1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</row>
    <row r="63" spans="1:64" s="39" customFormat="1" ht="10.5" customHeight="1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</row>
    <row r="64" spans="1:64" s="39" customFormat="1" ht="10.5" customHeight="1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</row>
    <row r="65" spans="1:64" s="39" customFormat="1" ht="10.5" customHeight="1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</row>
    <row r="66" spans="1:64" s="39" customFormat="1" ht="13.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</row>
    <row r="67" spans="1:64" s="39" customFormat="1" ht="13.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</row>
    <row r="68" spans="1:64" s="39" customFormat="1" ht="13.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</row>
    <row r="69" spans="1:64" s="39" customFormat="1" ht="13.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</row>
    <row r="70" spans="1:64" s="39" customFormat="1" ht="13.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</row>
    <row r="71" spans="1:64" s="39" customFormat="1" ht="13.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</row>
    <row r="72" spans="1:64" s="39" customFormat="1" ht="13.5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</row>
    <row r="73" spans="1:64" s="39" customFormat="1" ht="13.5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</row>
    <row r="74" spans="1:64" s="39" customFormat="1" ht="13.5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</row>
    <row r="75" spans="1:64" s="39" customFormat="1" ht="13.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</row>
    <row r="76" spans="1:64" s="39" customFormat="1" ht="13.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</row>
    <row r="77" spans="1:64" s="39" customFormat="1" ht="13.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</row>
    <row r="78" spans="1:64" s="39" customFormat="1" ht="13.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</row>
    <row r="79" spans="1:64" s="39" customFormat="1" ht="13.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</row>
    <row r="80" spans="1:64" s="39" customFormat="1" ht="13.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</row>
    <row r="81" spans="1:64" s="39" customFormat="1" ht="13.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</row>
    <row r="82" spans="1:64" s="39" customFormat="1" ht="13.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</row>
    <row r="83" spans="1:64" s="39" customFormat="1" ht="13.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</row>
    <row r="84" spans="1:64" s="39" customFormat="1" ht="13.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</row>
    <row r="85" spans="1:64" s="39" customFormat="1" ht="13.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</row>
    <row r="86" spans="1:64" s="39" customFormat="1" ht="13.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</row>
    <row r="87" spans="1:64" s="39" customFormat="1" ht="13.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</row>
    <row r="88" spans="1:64" s="39" customFormat="1" ht="13.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</row>
    <row r="89" spans="1:64" s="39" customFormat="1" ht="13.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</row>
    <row r="90" spans="1:64" s="39" customFormat="1" ht="13.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</row>
    <row r="91" spans="1:64" s="39" customFormat="1" ht="13.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</row>
    <row r="92" spans="1:64" s="39" customFormat="1" ht="13.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</row>
    <row r="93" spans="1:64" s="39" customFormat="1" ht="13.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</row>
    <row r="94" spans="1:64" s="39" customFormat="1" ht="13.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</row>
    <row r="95" spans="1:64" s="39" customFormat="1" ht="13.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</row>
    <row r="96" spans="1:64" s="39" customFormat="1" ht="13.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</row>
    <row r="97" spans="1:64" s="39" customFormat="1" ht="13.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</row>
    <row r="98" spans="1:64" s="39" customFormat="1" ht="13.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</row>
    <row r="99" spans="1:64" s="39" customFormat="1" ht="13.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</row>
    <row r="100" spans="1:64" s="39" customFormat="1" ht="13.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</row>
    <row r="101" spans="1:64" s="39" customFormat="1" ht="13.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</row>
    <row r="102" spans="1:64" s="39" customFormat="1" ht="13.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</row>
    <row r="103" spans="1:64" s="39" customFormat="1" ht="13.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</row>
    <row r="104" spans="1:64" s="39" customFormat="1" ht="13.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</row>
    <row r="105" spans="1:64" s="39" customFormat="1" ht="13.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</row>
    <row r="106" spans="1:64" s="39" customFormat="1" ht="13.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</row>
    <row r="107" spans="1:64" s="39" customFormat="1" ht="13.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</row>
    <row r="108" spans="1:64" s="39" customFormat="1" ht="13.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</row>
    <row r="109" spans="1:64" s="39" customFormat="1" ht="13.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</row>
    <row r="110" spans="1:64" s="39" customFormat="1" ht="13.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</row>
    <row r="111" spans="1:64" s="39" customFormat="1" ht="13.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</row>
    <row r="112" spans="1:64" s="39" customFormat="1" ht="13.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</row>
    <row r="113" spans="1:64" s="39" customFormat="1" ht="13.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</row>
    <row r="114" spans="1:64" s="39" customFormat="1" ht="13.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</row>
    <row r="115" spans="1:64" s="39" customFormat="1" ht="13.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</row>
    <row r="116" spans="1:64" s="39" customFormat="1" ht="13.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</row>
    <row r="117" spans="1:64" s="39" customFormat="1" ht="13.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</row>
    <row r="118" spans="1:64" s="39" customFormat="1" ht="13.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</row>
    <row r="119" spans="1:64" s="39" customFormat="1" ht="13.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</row>
    <row r="120" spans="1:64" s="39" customFormat="1" ht="13.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</row>
    <row r="121" spans="1:64" s="39" customFormat="1" ht="13.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</row>
    <row r="122" spans="1:64" s="39" customFormat="1" ht="13.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</row>
    <row r="123" spans="1:64" s="39" customFormat="1" ht="13.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</row>
    <row r="124" spans="1:64" s="39" customFormat="1" ht="13.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</row>
    <row r="125" spans="1:64" s="39" customFormat="1" ht="13.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</row>
    <row r="126" spans="1:64" s="39" customFormat="1" ht="13.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</row>
    <row r="127" spans="1:64" s="39" customFormat="1" ht="13.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</row>
    <row r="128" spans="1:64" s="39" customFormat="1" ht="13.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</row>
    <row r="129" spans="1:64" s="39" customFormat="1" ht="13.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</row>
    <row r="130" spans="1:64" s="39" customFormat="1" ht="13.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</row>
    <row r="131" spans="1:64" s="39" customFormat="1" ht="13.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</row>
    <row r="132" spans="1:64" s="39" customFormat="1" ht="13.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</row>
    <row r="133" spans="1:64" s="39" customFormat="1" ht="13.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</row>
    <row r="134" spans="1:64" s="39" customFormat="1" ht="13.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</row>
    <row r="135" spans="1:64" s="39" customFormat="1" ht="13.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</row>
    <row r="136" spans="1:64" s="39" customFormat="1" ht="13.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</row>
    <row r="137" spans="1:64" s="39" customFormat="1" ht="13.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</row>
    <row r="138" spans="1:64" s="39" customFormat="1" ht="13.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</row>
    <row r="139" spans="1:64" s="39" customFormat="1" ht="13.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</row>
    <row r="140" spans="1:64" s="39" customFormat="1" ht="13.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</row>
    <row r="141" spans="1:64" s="39" customFormat="1" ht="13.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</row>
    <row r="142" spans="1:64" s="39" customFormat="1" ht="13.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</row>
    <row r="143" spans="1:64" s="39" customFormat="1" ht="13.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</row>
    <row r="144" spans="1:64" s="39" customFormat="1" ht="13.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</row>
    <row r="145" spans="1:64" s="39" customFormat="1" ht="13.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</row>
    <row r="146" spans="1:64" s="39" customFormat="1" ht="13.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</row>
    <row r="147" spans="1:64" s="39" customFormat="1" ht="13.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</row>
    <row r="148" spans="1:64" s="39" customFormat="1" ht="13.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</row>
    <row r="149" spans="1:64" s="39" customFormat="1" ht="13.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</row>
    <row r="150" spans="1:64" s="39" customFormat="1" ht="13.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</row>
    <row r="151" spans="1:64" s="39" customFormat="1" ht="13.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</row>
    <row r="152" spans="1:64" s="39" customFormat="1" ht="13.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</row>
    <row r="153" spans="1:64" s="39" customFormat="1" ht="13.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</row>
    <row r="154" spans="1:64" s="39" customFormat="1" ht="13.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</row>
    <row r="155" spans="1:64" s="39" customFormat="1" ht="13.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</row>
    <row r="156" spans="1:64" s="39" customFormat="1" ht="13.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</row>
    <row r="157" spans="1:64" s="39" customFormat="1" ht="13.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</row>
    <row r="158" spans="1:64" s="39" customFormat="1" ht="13.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</row>
    <row r="159" spans="1:64" s="39" customFormat="1" ht="13.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</row>
    <row r="160" spans="1:64" s="39" customFormat="1" ht="13.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</row>
    <row r="161" spans="1:64" s="39" customFormat="1" ht="13.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</row>
    <row r="162" spans="1:64" s="39" customFormat="1" ht="13.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</row>
    <row r="163" spans="1:64" s="39" customFormat="1" ht="13.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</row>
    <row r="164" spans="1:64" s="39" customFormat="1" ht="13.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</row>
    <row r="165" spans="1:64" s="39" customFormat="1" ht="13.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</row>
    <row r="166" spans="1:64" s="39" customFormat="1" ht="13.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</row>
    <row r="167" spans="1:64" s="39" customFormat="1" ht="13.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</row>
    <row r="168" spans="1:64" s="39" customFormat="1" ht="13.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</row>
    <row r="169" spans="1:64" s="39" customFormat="1" ht="13.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</row>
    <row r="170" spans="1:64" s="39" customFormat="1" ht="13.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</row>
    <row r="171" spans="1:64" s="39" customFormat="1" ht="13.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</row>
    <row r="172" spans="1:64" s="39" customFormat="1" ht="13.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</row>
    <row r="173" spans="1:64" s="39" customFormat="1" ht="13.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</row>
    <row r="174" spans="1:64" s="39" customFormat="1" ht="13.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</row>
    <row r="175" spans="1:64" s="39" customFormat="1" ht="13.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</row>
    <row r="176" spans="1:64" s="39" customFormat="1" ht="13.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</row>
    <row r="177" spans="1:64" s="39" customFormat="1" ht="13.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</row>
    <row r="178" spans="1:64" s="39" customFormat="1" ht="13.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</row>
    <row r="179" spans="1:64" s="39" customFormat="1" ht="13.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</row>
    <row r="180" spans="1:64" s="39" customFormat="1" ht="13.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</row>
    <row r="181" spans="1:64" s="39" customFormat="1" ht="13.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</row>
    <row r="182" spans="1:64" s="39" customFormat="1" ht="13.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</row>
    <row r="183" spans="1:64" s="39" customFormat="1" ht="13.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</row>
    <row r="184" spans="1:64" s="39" customFormat="1" ht="13.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</row>
    <row r="185" spans="1:64" s="39" customFormat="1" ht="13.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</row>
    <row r="186" spans="1:64" s="39" customFormat="1" ht="13.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</row>
    <row r="187" spans="1:64" s="39" customFormat="1" ht="13.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</row>
    <row r="188" spans="1:64" s="39" customFormat="1" ht="13.5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</row>
    <row r="189" spans="1:64" s="39" customFormat="1" ht="13.5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</row>
    <row r="190" spans="1:64" s="39" customFormat="1" ht="13.5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</row>
    <row r="191" spans="1:64" s="39" customFormat="1" ht="13.5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</row>
    <row r="192" spans="1:64" s="39" customFormat="1" ht="13.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</row>
    <row r="193" spans="1:64" s="39" customFormat="1" ht="13.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</row>
    <row r="194" spans="1:64" s="39" customFormat="1" ht="13.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</row>
    <row r="195" spans="1:64" s="39" customFormat="1" ht="13.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</row>
    <row r="196" spans="1:64" s="39" customFormat="1" ht="13.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</row>
    <row r="197" spans="1:64" s="39" customFormat="1" ht="13.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</row>
    <row r="198" spans="1:64" s="39" customFormat="1" ht="13.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</row>
    <row r="199" spans="1:64" s="39" customFormat="1" ht="13.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</row>
    <row r="200" spans="1:64" s="39" customFormat="1" ht="13.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</row>
    <row r="201" spans="1:64" s="39" customFormat="1" ht="13.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</row>
    <row r="202" spans="1:64" s="39" customFormat="1" ht="13.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</row>
    <row r="203" spans="1:64" s="39" customFormat="1" ht="13.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</row>
    <row r="204" spans="1:64" s="39" customFormat="1" ht="13.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</row>
    <row r="205" spans="1:64" s="39" customFormat="1" ht="13.5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</row>
    <row r="206" spans="1:64" s="39" customFormat="1" ht="13.5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</row>
    <row r="207" spans="1:64" s="39" customFormat="1" ht="13.5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</row>
    <row r="208" spans="1:64" s="39" customFormat="1" ht="13.5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</row>
    <row r="209" spans="1:64" s="39" customFormat="1" ht="13.5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</row>
    <row r="210" spans="1:64" s="39" customFormat="1" ht="13.5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</row>
    <row r="211" spans="1:64" s="39" customFormat="1" ht="13.5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</row>
    <row r="212" spans="1:64" s="39" customFormat="1" ht="13.5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</row>
    <row r="213" spans="1:64" s="39" customFormat="1" ht="13.5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</row>
    <row r="214" spans="1:64" s="39" customFormat="1" ht="13.5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</row>
    <row r="215" spans="1:64" s="39" customFormat="1" ht="13.5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</row>
    <row r="216" spans="1:64" s="39" customFormat="1" ht="13.5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</row>
    <row r="217" spans="1:64" s="39" customFormat="1" ht="13.5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</row>
    <row r="218" spans="1:64" s="39" customFormat="1" ht="13.5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</row>
    <row r="219" spans="1:64" s="39" customFormat="1" ht="13.5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</row>
    <row r="220" spans="1:64" s="39" customFormat="1" ht="13.5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</row>
    <row r="221" spans="1:64" s="39" customFormat="1" ht="13.5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</row>
    <row r="222" spans="1:64" s="39" customFormat="1" ht="13.5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</row>
    <row r="223" spans="1:64" s="39" customFormat="1" ht="13.5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</row>
    <row r="224" spans="1:64" s="39" customFormat="1" ht="13.5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</row>
    <row r="225" spans="1:64" s="39" customFormat="1" ht="13.5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</row>
    <row r="226" spans="1:64" s="39" customFormat="1" ht="13.5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</row>
    <row r="227" spans="1:64" s="39" customFormat="1" ht="13.5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</row>
    <row r="228" spans="1:64" s="39" customFormat="1" ht="13.5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</row>
    <row r="229" spans="1:64" s="39" customFormat="1" ht="13.5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</row>
    <row r="230" spans="1:64" s="39" customFormat="1" ht="13.5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</row>
    <row r="231" spans="1:64" s="39" customFormat="1" ht="13.5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</row>
    <row r="232" spans="1:64" s="39" customFormat="1" ht="13.5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</row>
    <row r="233" spans="1:64" s="39" customFormat="1" ht="13.5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</row>
    <row r="234" spans="1:64" s="39" customFormat="1" ht="13.5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</row>
    <row r="235" spans="1:64" s="39" customFormat="1" ht="13.5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</row>
    <row r="236" spans="1:64" s="39" customFormat="1" ht="13.5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</row>
    <row r="237" spans="1:64" s="39" customFormat="1" ht="13.5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</row>
    <row r="238" spans="1:64" s="39" customFormat="1" ht="13.5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</row>
    <row r="239" spans="1:64" s="39" customFormat="1" ht="13.5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</row>
    <row r="240" spans="1:64" s="39" customFormat="1" ht="13.5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</row>
    <row r="241" spans="1:64" s="39" customFormat="1" ht="13.5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</row>
    <row r="242" spans="1:64" s="39" customFormat="1" ht="13.5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</row>
    <row r="243" spans="1:64" s="39" customFormat="1" ht="13.5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</row>
    <row r="244" spans="1:64" s="39" customFormat="1" ht="13.5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</row>
    <row r="245" spans="1:64" s="39" customFormat="1" ht="13.5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</row>
    <row r="246" spans="1:64" s="39" customFormat="1" ht="13.5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</row>
    <row r="247" spans="1:64" s="39" customFormat="1" ht="13.5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</row>
    <row r="248" spans="1:64" s="39" customFormat="1" ht="13.5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</row>
    <row r="249" spans="1:64" s="39" customFormat="1" ht="13.5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</row>
    <row r="250" spans="1:64" s="39" customFormat="1" ht="13.5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</row>
    <row r="251" spans="1:64" s="39" customFormat="1" ht="13.5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</row>
    <row r="252" spans="1:64" s="39" customFormat="1" ht="13.5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</row>
    <row r="253" spans="1:64" s="39" customFormat="1" ht="13.5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</row>
    <row r="254" spans="1:64" s="39" customFormat="1" ht="13.5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</row>
    <row r="255" spans="1:64" s="39" customFormat="1" ht="13.5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</row>
    <row r="256" spans="1:64" s="39" customFormat="1" ht="13.5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</row>
    <row r="257" spans="1:64" s="39" customFormat="1" ht="13.5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</row>
    <row r="258" spans="1:64" s="39" customFormat="1" ht="13.5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</row>
    <row r="259" spans="1:64" s="39" customFormat="1" ht="13.5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</row>
    <row r="260" spans="1:64" s="39" customFormat="1" ht="13.5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</row>
    <row r="261" spans="1:64" s="39" customFormat="1" ht="13.5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</row>
    <row r="262" spans="1:64" s="39" customFormat="1" ht="13.5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</row>
    <row r="263" spans="1:64" s="39" customFormat="1" ht="13.5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</row>
    <row r="264" spans="1:64" s="39" customFormat="1" ht="13.5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</row>
    <row r="265" spans="1:64" s="39" customFormat="1" ht="13.5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</row>
    <row r="266" spans="1:64" s="39" customFormat="1" ht="13.5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</row>
    <row r="267" spans="1:64" s="39" customFormat="1" ht="13.5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</row>
    <row r="268" spans="1:64" s="39" customFormat="1" ht="13.5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</row>
    <row r="269" spans="1:64" s="39" customFormat="1" ht="13.5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</row>
    <row r="270" spans="1:64" s="39" customFormat="1" ht="13.5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</row>
    <row r="271" spans="1:64" s="39" customFormat="1" ht="13.5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</row>
    <row r="272" spans="1:64" s="39" customFormat="1" ht="13.5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</row>
    <row r="273" spans="1:64" s="39" customFormat="1" ht="13.5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</row>
    <row r="274" spans="1:64" s="39" customFormat="1" ht="13.5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</row>
    <row r="275" spans="1:64" s="39" customFormat="1" ht="13.5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</row>
    <row r="276" spans="1:64" s="39" customFormat="1" ht="13.5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</row>
    <row r="277" spans="1:64" s="39" customFormat="1" ht="13.5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</row>
    <row r="278" spans="1:64" s="39" customFormat="1" ht="13.5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</row>
    <row r="279" spans="1:64" s="39" customFormat="1" ht="13.5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</row>
    <row r="280" spans="1:64" s="39" customFormat="1" ht="13.5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</row>
    <row r="281" spans="1:64" s="39" customFormat="1" ht="13.5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</row>
    <row r="282" spans="1:64" s="39" customFormat="1" ht="13.5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</row>
    <row r="283" spans="1:64" s="39" customFormat="1" ht="13.5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</row>
    <row r="284" spans="1:64" s="39" customFormat="1" ht="13.5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</row>
    <row r="285" spans="1:64" s="39" customFormat="1" ht="13.5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</row>
    <row r="286" spans="1:64" s="39" customFormat="1" ht="13.5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</row>
    <row r="287" spans="1:64" s="39" customFormat="1" ht="13.5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</row>
    <row r="288" spans="1:64" s="39" customFormat="1" ht="13.5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</row>
    <row r="289" spans="1:64" s="39" customFormat="1" ht="13.5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</row>
    <row r="290" spans="1:64" s="39" customFormat="1" ht="13.5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</row>
    <row r="291" spans="1:64" s="39" customFormat="1" ht="13.5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</row>
    <row r="292" spans="1:64" s="39" customFormat="1" ht="13.5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</row>
    <row r="293" spans="1:64" s="39" customFormat="1" ht="13.5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</row>
    <row r="294" spans="1:64" s="39" customFormat="1" ht="13.5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</row>
    <row r="295" spans="1:64" s="39" customFormat="1" ht="13.5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</row>
    <row r="296" spans="1:64" s="39" customFormat="1" ht="13.5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</row>
    <row r="297" spans="1:64" s="39" customFormat="1" ht="13.5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</row>
    <row r="298" spans="1:64" s="39" customFormat="1" ht="13.5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</row>
    <row r="299" spans="1:64" s="39" customFormat="1" ht="13.5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</row>
    <row r="300" spans="1:64" s="39" customFormat="1" ht="13.5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</row>
    <row r="301" spans="1:64" s="39" customFormat="1" ht="13.5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</row>
    <row r="302" spans="1:64" s="39" customFormat="1" ht="13.5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</row>
    <row r="303" spans="1:64" s="39" customFormat="1" ht="13.5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</row>
    <row r="304" spans="1:64" s="39" customFormat="1" ht="13.5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</row>
    <row r="305" spans="1:64" s="39" customFormat="1" ht="13.5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</row>
    <row r="306" spans="1:64" s="39" customFormat="1" ht="13.5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</row>
    <row r="307" spans="1:64" s="39" customFormat="1" ht="13.5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</row>
    <row r="308" spans="1:64" s="39" customFormat="1" ht="13.5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</row>
    <row r="309" spans="1:64" s="39" customFormat="1" ht="13.5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</row>
    <row r="310" spans="1:64" s="39" customFormat="1" ht="13.5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</row>
    <row r="311" spans="1:64" s="39" customFormat="1" ht="13.5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</row>
    <row r="312" spans="1:64" s="39" customFormat="1" ht="13.5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</row>
    <row r="313" spans="1:64" s="39" customFormat="1" ht="13.5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</row>
    <row r="314" spans="1:64" s="39" customFormat="1" ht="13.5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</row>
    <row r="315" spans="1:64" s="39" customFormat="1" ht="13.5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</row>
    <row r="316" spans="1:64" s="39" customFormat="1" ht="13.5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</row>
    <row r="317" spans="1:64" s="39" customFormat="1" ht="13.5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</row>
    <row r="318" spans="1:64" s="39" customFormat="1" ht="13.5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</row>
    <row r="319" spans="1:64" s="39" customFormat="1" ht="13.5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</row>
    <row r="320" spans="1:64" s="39" customFormat="1" ht="13.5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</row>
    <row r="321" spans="1:64" s="39" customFormat="1" ht="13.5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</row>
    <row r="322" spans="1:64" s="39" customFormat="1" ht="13.5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</row>
    <row r="323" spans="1:64" s="39" customFormat="1" ht="13.5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</row>
    <row r="324" spans="1:64" s="39" customFormat="1" ht="13.5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</row>
    <row r="325" spans="1:64" s="39" customFormat="1" ht="13.5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</row>
    <row r="326" spans="1:64" s="39" customFormat="1" ht="13.5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</row>
    <row r="327" spans="1:64" s="39" customFormat="1" ht="13.5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</row>
    <row r="328" spans="1:64" s="39" customFormat="1" ht="13.5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</row>
    <row r="329" spans="1:64" s="39" customFormat="1" ht="13.5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</row>
    <row r="330" spans="1:64" s="39" customFormat="1" ht="13.5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</row>
    <row r="331" spans="1:64" s="39" customFormat="1" ht="13.5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</row>
    <row r="332" spans="1:64" s="39" customFormat="1" ht="13.5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</row>
    <row r="333" spans="1:64" s="39" customFormat="1" ht="13.5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</row>
    <row r="334" spans="1:64" s="39" customFormat="1" ht="13.5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</row>
    <row r="335" spans="1:64" s="39" customFormat="1" ht="13.5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</row>
    <row r="336" spans="1:64" s="39" customFormat="1" ht="13.5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</row>
    <row r="337" spans="1:64" s="39" customFormat="1" ht="13.5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</row>
    <row r="338" spans="1:64" s="39" customFormat="1" ht="13.5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</row>
    <row r="339" spans="1:64" s="39" customFormat="1" ht="13.5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</row>
    <row r="340" spans="1:64" s="39" customFormat="1" ht="13.5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</row>
    <row r="341" spans="1:64" s="39" customFormat="1" ht="13.5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</row>
    <row r="342" spans="1:64" s="39" customFormat="1" ht="13.5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</row>
    <row r="343" spans="1:64" s="39" customFormat="1" ht="13.5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</row>
    <row r="344" spans="1:64" s="39" customFormat="1" ht="13.5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</row>
    <row r="345" spans="1:64" s="39" customFormat="1" ht="13.5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</row>
    <row r="346" spans="1:64" s="39" customFormat="1" ht="13.5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</row>
    <row r="347" spans="1:64" s="39" customFormat="1" ht="13.5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</row>
    <row r="348" spans="1:64" s="39" customFormat="1" ht="13.5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</row>
    <row r="349" spans="1:64" s="39" customFormat="1" ht="13.5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</row>
    <row r="350" spans="1:64" s="39" customFormat="1" ht="13.5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</row>
    <row r="351" spans="1:64" s="39" customFormat="1" ht="13.5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</row>
    <row r="352" spans="1:64" s="39" customFormat="1" ht="13.5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</row>
    <row r="353" spans="1:64" s="39" customFormat="1" ht="13.5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</row>
    <row r="354" spans="1:64" s="39" customFormat="1" ht="13.5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</row>
    <row r="355" spans="1:64" s="39" customFormat="1" ht="13.5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</row>
    <row r="356" spans="1:64" s="39" customFormat="1" ht="13.5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</row>
    <row r="357" spans="1:64" s="39" customFormat="1" ht="13.5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</row>
    <row r="358" spans="1:64" s="39" customFormat="1" ht="13.5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</row>
    <row r="359" spans="1:64" s="39" customFormat="1" ht="13.5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</row>
    <row r="360" spans="1:64" s="39" customFormat="1" ht="13.5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</row>
    <row r="361" spans="1:64" s="39" customFormat="1" ht="13.5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</row>
    <row r="362" spans="1:64" s="39" customFormat="1" ht="13.5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</row>
    <row r="363" spans="1:64" s="39" customFormat="1" ht="13.5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</row>
    <row r="364" spans="1:64" s="39" customFormat="1" ht="13.5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</row>
    <row r="365" spans="1:64" s="39" customFormat="1" ht="13.5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</row>
    <row r="366" spans="1:64" s="39" customFormat="1" ht="13.5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</row>
    <row r="367" spans="1:64" s="39" customFormat="1" ht="13.5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</row>
    <row r="368" spans="1:64" s="39" customFormat="1" ht="13.5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</row>
    <row r="369" spans="1:64" s="39" customFormat="1" ht="13.5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</row>
    <row r="370" spans="1:64" s="39" customFormat="1" ht="13.5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</row>
    <row r="371" spans="1:64" s="39" customFormat="1" ht="13.5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</row>
    <row r="372" spans="1:64" s="39" customFormat="1" ht="13.5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</row>
    <row r="373" spans="1:64" s="39" customFormat="1" ht="13.5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</row>
    <row r="374" spans="1:64" s="39" customFormat="1" ht="13.5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</row>
    <row r="375" spans="1:64" s="39" customFormat="1" ht="13.5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</row>
    <row r="376" spans="1:64" s="39" customFormat="1" ht="13.5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</row>
    <row r="377" spans="1:64" s="39" customFormat="1" ht="13.5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</row>
    <row r="378" spans="1:64" s="39" customFormat="1" ht="13.5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</row>
    <row r="379" spans="1:64" s="39" customFormat="1" ht="13.5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</row>
    <row r="380" spans="1:64" s="39" customFormat="1" ht="13.5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</row>
    <row r="381" spans="1:64" s="39" customFormat="1" ht="13.5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</row>
    <row r="382" spans="1:64" s="39" customFormat="1" ht="13.5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</row>
    <row r="383" spans="1:64" s="39" customFormat="1" ht="13.5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</row>
    <row r="384" spans="1:64" s="39" customFormat="1" ht="13.5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</row>
    <row r="385" spans="1:64" s="39" customFormat="1" ht="13.5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</row>
    <row r="386" spans="1:64" s="39" customFormat="1" ht="13.5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</row>
    <row r="387" spans="1:64" s="39" customFormat="1" ht="13.5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</row>
    <row r="388" spans="1:64" s="39" customFormat="1" ht="13.5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</row>
    <row r="389" spans="1:64" s="39" customFormat="1" ht="13.5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</row>
    <row r="390" spans="1:64" s="39" customFormat="1" ht="13.5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</row>
    <row r="391" spans="1:64" s="39" customFormat="1" ht="13.5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</row>
    <row r="392" spans="1:64" s="39" customFormat="1" ht="13.5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</row>
    <row r="393" spans="1:64" s="39" customFormat="1" ht="13.5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</row>
    <row r="394" spans="1:64" s="39" customFormat="1" ht="13.5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</row>
    <row r="395" spans="1:64" s="39" customFormat="1" ht="13.5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</row>
    <row r="396" spans="1:64" s="39" customFormat="1" ht="13.5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</row>
    <row r="397" spans="1:64" s="39" customFormat="1" ht="13.5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</row>
    <row r="398" spans="1:64" s="39" customFormat="1" ht="13.5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</row>
    <row r="399" spans="1:64" s="39" customFormat="1" ht="13.5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</row>
    <row r="400" spans="1:64" s="39" customFormat="1" ht="13.5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</row>
    <row r="401" spans="1:64" s="39" customFormat="1" ht="13.5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</row>
    <row r="402" spans="1:64" s="39" customFormat="1" ht="13.5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</row>
    <row r="403" spans="1:64" s="39" customFormat="1" ht="13.5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</row>
    <row r="404" spans="1:64" s="39" customFormat="1" ht="13.5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</row>
    <row r="405" spans="1:64" s="39" customFormat="1" ht="13.5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</row>
    <row r="406" spans="1:64" s="39" customFormat="1" ht="13.5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</row>
    <row r="407" spans="1:64" s="39" customFormat="1" ht="13.5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</row>
    <row r="408" spans="1:64" s="39" customFormat="1" ht="13.5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</row>
    <row r="409" spans="1:64" s="39" customFormat="1" ht="13.5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</row>
    <row r="410" spans="1:64" s="39" customFormat="1" ht="13.5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</row>
    <row r="411" spans="1:64" s="39" customFormat="1" ht="13.5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</row>
    <row r="412" spans="1:64" s="39" customFormat="1" ht="13.5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</row>
    <row r="413" spans="1:64" s="39" customFormat="1" ht="13.5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</row>
    <row r="414" spans="1:64" s="39" customFormat="1" ht="13.5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</row>
    <row r="415" spans="1:64" s="39" customFormat="1" ht="13.5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</row>
    <row r="416" spans="1:64" s="39" customFormat="1" ht="13.5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</row>
    <row r="417" spans="1:64" s="39" customFormat="1" ht="13.5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</row>
    <row r="418" spans="1:64" s="39" customFormat="1" ht="13.5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</row>
    <row r="419" spans="1:64" s="39" customFormat="1" ht="13.5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</row>
    <row r="420" spans="1:64" s="39" customFormat="1" ht="13.5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</row>
    <row r="421" spans="1:64" s="39" customFormat="1" ht="13.5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</row>
    <row r="422" spans="1:64" s="39" customFormat="1" ht="13.5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</row>
    <row r="423" spans="1:64" s="39" customFormat="1" ht="13.5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</row>
    <row r="424" spans="1:64" s="39" customFormat="1" ht="13.5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</row>
    <row r="425" spans="1:64" s="39" customFormat="1" ht="13.5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</row>
    <row r="426" spans="1:64" s="39" customFormat="1" ht="13.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</row>
    <row r="427" spans="1:64" s="39" customFormat="1" ht="13.5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</row>
    <row r="428" spans="1:64" s="39" customFormat="1" ht="13.5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</row>
    <row r="429" spans="1:64" s="39" customFormat="1" ht="13.5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</row>
    <row r="430" spans="1:64" s="39" customFormat="1" ht="13.5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</row>
    <row r="431" spans="1:64" s="39" customFormat="1" ht="13.5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</row>
  </sheetData>
  <sheetProtection password="C3D2" sheet="1" objects="1" scenarios="1"/>
  <conditionalFormatting sqref="M52:R53 S19:S53">
    <cfRule type="cellIs" dxfId="3" priority="1" operator="equal">
      <formula>0</formula>
    </cfRule>
  </conditionalFormatting>
  <pageMargins left="0" right="0" top="0.59055118110236227" bottom="0" header="0" footer="0"/>
  <pageSetup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Y436"/>
  <sheetViews>
    <sheetView showGridLines="0" topLeftCell="A76" zoomScale="180" zoomScaleNormal="180" zoomScaleSheetLayoutView="160" workbookViewId="0">
      <selection activeCell="T22" sqref="T22:U22"/>
    </sheetView>
  </sheetViews>
  <sheetFormatPr baseColWidth="10" defaultRowHeight="13.5"/>
  <cols>
    <col min="1" max="1" width="0.42578125" style="1" customWidth="1"/>
    <col min="2" max="16" width="2.7109375" style="1" customWidth="1"/>
    <col min="17" max="22" width="9.42578125" style="1" customWidth="1"/>
    <col min="23" max="23" width="0.42578125" style="1" customWidth="1"/>
    <col min="24" max="24" width="5.140625" style="1" bestFit="1" customWidth="1"/>
    <col min="25" max="25" width="2.7109375" style="1" customWidth="1"/>
    <col min="26" max="16384" width="11.42578125" style="1"/>
  </cols>
  <sheetData>
    <row r="1" spans="1:25" ht="11.1" customHeight="1">
      <c r="U1" s="11"/>
      <c r="V1" s="8"/>
    </row>
    <row r="2" spans="1:25" ht="11.1" customHeight="1">
      <c r="U2" s="11"/>
      <c r="V2" s="8"/>
    </row>
    <row r="3" spans="1:25" ht="11.1" customHeight="1">
      <c r="U3" s="11"/>
      <c r="V3" s="8"/>
    </row>
    <row r="4" spans="1:25" ht="11.1" customHeight="1">
      <c r="U4" s="11"/>
      <c r="V4" s="8"/>
    </row>
    <row r="5" spans="1:25" ht="11.1" customHeight="1">
      <c r="U5" s="11"/>
      <c r="V5" s="8"/>
    </row>
    <row r="6" spans="1:25" ht="11.1" customHeight="1">
      <c r="U6" s="11"/>
      <c r="V6" s="12"/>
    </row>
    <row r="7" spans="1:25" ht="11.1" customHeight="1">
      <c r="U7" s="7"/>
      <c r="V7" s="7"/>
    </row>
    <row r="8" spans="1:25" s="4" customFormat="1" ht="3.95" customHeight="1">
      <c r="A8" s="2"/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5"/>
      <c r="W8" s="5"/>
      <c r="X8" s="6"/>
      <c r="Y8" s="6"/>
    </row>
    <row r="9" spans="1:25" s="25" customFormat="1" ht="11.1" customHeight="1">
      <c r="A9" s="393" t="str">
        <f>EF_01!$A$9</f>
        <v>ÓRGANOS AUTONÓMOS</v>
      </c>
      <c r="B9" s="394"/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50"/>
      <c r="Y9" s="50"/>
    </row>
    <row r="10" spans="1:25" s="25" customFormat="1" ht="11.1" customHeight="1">
      <c r="A10" s="393" t="str">
        <f>EF_01!$A$10</f>
        <v>INSTITUTO DE ACCESO A LA INFORMACIÓN PÚBLICA Y PROTECCIÓN DE DATOS PERSONALES DEL DISTRITO FEDERAL</v>
      </c>
      <c r="B10" s="394"/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50"/>
      <c r="Y10" s="50"/>
    </row>
    <row r="11" spans="1:25" s="25" customFormat="1" ht="11.1" customHeight="1">
      <c r="A11" s="394" t="s">
        <v>276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50"/>
      <c r="Y11" s="50"/>
    </row>
    <row r="12" spans="1:25" s="25" customFormat="1" ht="11.1" customHeight="1">
      <c r="A12" s="394" t="s">
        <v>277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50"/>
      <c r="Y12" s="50"/>
    </row>
    <row r="13" spans="1:25" s="25" customFormat="1" ht="11.1" customHeight="1">
      <c r="A13" s="396" t="s">
        <v>2</v>
      </c>
      <c r="B13" s="396"/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50"/>
      <c r="Y13" s="50"/>
    </row>
    <row r="14" spans="1:25" s="23" customFormat="1" ht="3.95" customHeight="1">
      <c r="A14" s="26"/>
      <c r="B14" s="26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</row>
    <row r="15" spans="1:25" s="23" customFormat="1" ht="11.1" customHeight="1">
      <c r="A15" s="402"/>
      <c r="B15" s="403"/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404"/>
      <c r="P15" s="404"/>
      <c r="Q15" s="404"/>
      <c r="R15" s="398" t="s">
        <v>221</v>
      </c>
      <c r="S15" s="398" t="s">
        <v>227</v>
      </c>
      <c r="T15" s="398" t="s">
        <v>227</v>
      </c>
      <c r="U15" s="398" t="s">
        <v>227</v>
      </c>
      <c r="V15" s="399"/>
      <c r="W15" s="402"/>
      <c r="X15" s="27"/>
      <c r="Y15" s="27"/>
    </row>
    <row r="16" spans="1:25" s="23" customFormat="1" ht="11.1" customHeight="1">
      <c r="A16" s="402"/>
      <c r="B16" s="405" t="s">
        <v>278</v>
      </c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7" t="s">
        <v>228</v>
      </c>
      <c r="R16" s="401" t="s">
        <v>229</v>
      </c>
      <c r="S16" s="398"/>
      <c r="T16" s="398"/>
      <c r="U16" s="398"/>
      <c r="V16" s="399" t="s">
        <v>271</v>
      </c>
      <c r="W16" s="402"/>
      <c r="X16" s="27"/>
      <c r="Y16" s="27"/>
    </row>
    <row r="17" spans="1:25" s="23" customFormat="1" ht="11.1" customHeight="1">
      <c r="A17" s="402"/>
      <c r="B17" s="403"/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404"/>
      <c r="P17" s="404"/>
      <c r="Q17" s="404"/>
      <c r="R17" s="398" t="s">
        <v>223</v>
      </c>
      <c r="S17" s="398" t="s">
        <v>224</v>
      </c>
      <c r="T17" s="398" t="s">
        <v>225</v>
      </c>
      <c r="U17" s="398" t="s">
        <v>230</v>
      </c>
      <c r="V17" s="399"/>
      <c r="W17" s="402"/>
      <c r="X17" s="27"/>
      <c r="Y17" s="27"/>
    </row>
    <row r="18" spans="1:25" s="54" customFormat="1" ht="6.2" customHeight="1">
      <c r="A18" s="51"/>
      <c r="B18" s="52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8"/>
      <c r="R18" s="58"/>
      <c r="S18" s="58"/>
      <c r="T18" s="58"/>
      <c r="U18" s="58"/>
      <c r="V18" s="58"/>
      <c r="W18" s="57"/>
    </row>
    <row r="19" spans="1:25" s="54" customFormat="1" ht="6.2" customHeight="1">
      <c r="A19" s="51"/>
      <c r="B19" s="49" t="s">
        <v>280</v>
      </c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415">
        <f>SUM(Q21:Q27)</f>
        <v>104795.65583</v>
      </c>
      <c r="R19" s="415">
        <f>SUM(R21:R27)</f>
        <v>-281.20000000000027</v>
      </c>
      <c r="S19" s="415">
        <f>Q19+R19</f>
        <v>104514.45583000001</v>
      </c>
      <c r="T19" s="415">
        <f>SUM(T21:T27)</f>
        <v>104195.64843</v>
      </c>
      <c r="U19" s="415">
        <f>SUM(U21:U27)</f>
        <v>104195.64843</v>
      </c>
      <c r="V19" s="415">
        <f>S19-T19</f>
        <v>318.80740000000515</v>
      </c>
      <c r="W19" s="57"/>
    </row>
    <row r="20" spans="1:25" s="54" customFormat="1" ht="6.2" customHeight="1">
      <c r="A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462"/>
      <c r="R20" s="462"/>
      <c r="S20" s="58"/>
      <c r="T20" s="58"/>
      <c r="U20" s="58"/>
      <c r="V20" s="58"/>
      <c r="W20" s="57"/>
    </row>
    <row r="21" spans="1:25" s="54" customFormat="1" ht="6.2" customHeight="1">
      <c r="A21" s="51"/>
      <c r="B21" s="55"/>
      <c r="C21" s="21" t="s">
        <v>283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462">
        <v>17692</v>
      </c>
      <c r="R21" s="462">
        <v>-1531.1</v>
      </c>
      <c r="S21" s="58">
        <f t="shared" ref="S21:S27" si="0">Q21+R21</f>
        <v>16160.9</v>
      </c>
      <c r="T21" s="462">
        <v>16160.9167</v>
      </c>
      <c r="U21" s="462">
        <v>16160.9167</v>
      </c>
      <c r="V21" s="58">
        <f t="shared" ref="V21:V27" si="1">S21-T21</f>
        <v>-1.6700000000128057E-2</v>
      </c>
      <c r="W21" s="57"/>
    </row>
    <row r="22" spans="1:25" s="54" customFormat="1" ht="6.2" customHeight="1">
      <c r="A22" s="51"/>
      <c r="B22" s="55"/>
      <c r="C22" s="21" t="s">
        <v>284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462">
        <v>5363.3749900000003</v>
      </c>
      <c r="R22" s="462">
        <v>3874.7</v>
      </c>
      <c r="S22" s="58">
        <f t="shared" si="0"/>
        <v>9238.074990000001</v>
      </c>
      <c r="T22" s="462">
        <v>9198.3330800000003</v>
      </c>
      <c r="U22" s="462">
        <v>9198.3330800000003</v>
      </c>
      <c r="V22" s="58">
        <f t="shared" si="1"/>
        <v>39.741910000000644</v>
      </c>
      <c r="W22" s="57"/>
    </row>
    <row r="23" spans="1:25" s="54" customFormat="1" ht="6.2" customHeight="1">
      <c r="A23" s="51"/>
      <c r="B23" s="55"/>
      <c r="C23" s="21" t="s">
        <v>285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462">
        <v>8894.3764600000013</v>
      </c>
      <c r="R23" s="462">
        <v>-848.9</v>
      </c>
      <c r="S23" s="58">
        <f t="shared" si="0"/>
        <v>8045.4764600000017</v>
      </c>
      <c r="T23" s="462">
        <v>8045.43012</v>
      </c>
      <c r="U23" s="462">
        <v>8045.43012</v>
      </c>
      <c r="V23" s="58">
        <f t="shared" si="1"/>
        <v>4.6340000001691806E-2</v>
      </c>
      <c r="W23" s="57"/>
    </row>
    <row r="24" spans="1:25" s="54" customFormat="1" ht="6.2" customHeight="1">
      <c r="A24" s="51"/>
      <c r="B24" s="55"/>
      <c r="C24" s="21" t="s">
        <v>286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462">
        <v>9550.5329499999989</v>
      </c>
      <c r="R24" s="462">
        <v>-20.9</v>
      </c>
      <c r="S24" s="58">
        <f t="shared" si="0"/>
        <v>9529.6329499999993</v>
      </c>
      <c r="T24" s="462">
        <v>9529.668529999999</v>
      </c>
      <c r="U24" s="462">
        <v>9529.668529999999</v>
      </c>
      <c r="V24" s="58">
        <f t="shared" si="1"/>
        <v>-3.5579999999754364E-2</v>
      </c>
      <c r="W24" s="57"/>
    </row>
    <row r="25" spans="1:25" s="54" customFormat="1" ht="6.2" customHeight="1">
      <c r="A25" s="51"/>
      <c r="B25" s="55"/>
      <c r="C25" s="21" t="s">
        <v>287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462">
        <v>63295.371429999999</v>
      </c>
      <c r="R25" s="462">
        <v>-2898.9</v>
      </c>
      <c r="S25" s="58">
        <f t="shared" si="0"/>
        <v>60396.471429999998</v>
      </c>
      <c r="T25" s="462">
        <v>60117.4</v>
      </c>
      <c r="U25" s="462">
        <v>60117.4</v>
      </c>
      <c r="V25" s="58">
        <f t="shared" si="1"/>
        <v>279.07142999999633</v>
      </c>
      <c r="W25" s="57"/>
    </row>
    <row r="26" spans="1:25" s="54" customFormat="1" ht="6.2" customHeight="1">
      <c r="A26" s="51"/>
      <c r="B26" s="55"/>
      <c r="C26" s="21" t="s">
        <v>288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462">
        <v>0</v>
      </c>
      <c r="R26" s="462">
        <v>0</v>
      </c>
      <c r="S26" s="58">
        <f t="shared" si="0"/>
        <v>0</v>
      </c>
      <c r="T26" s="462">
        <v>0</v>
      </c>
      <c r="U26" s="462">
        <v>0</v>
      </c>
      <c r="V26" s="58">
        <f t="shared" si="1"/>
        <v>0</v>
      </c>
      <c r="W26" s="57"/>
    </row>
    <row r="27" spans="1:25" s="54" customFormat="1" ht="6.2" customHeight="1">
      <c r="A27" s="51"/>
      <c r="B27" s="55"/>
      <c r="C27" s="21" t="s">
        <v>289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462">
        <v>0</v>
      </c>
      <c r="R27" s="462">
        <v>1143.9000000000001</v>
      </c>
      <c r="S27" s="58">
        <f t="shared" si="0"/>
        <v>1143.9000000000001</v>
      </c>
      <c r="T27" s="462">
        <v>1143.9000000000001</v>
      </c>
      <c r="U27" s="462">
        <v>1143.9000000000001</v>
      </c>
      <c r="V27" s="58">
        <f t="shared" si="1"/>
        <v>0</v>
      </c>
      <c r="W27" s="57"/>
    </row>
    <row r="28" spans="1:25" s="54" customFormat="1" ht="6.2" customHeight="1">
      <c r="A28" s="51"/>
      <c r="B28" s="5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8"/>
      <c r="R28" s="58"/>
      <c r="S28" s="58"/>
      <c r="T28" s="58"/>
      <c r="U28" s="58"/>
      <c r="V28" s="58"/>
      <c r="W28" s="57"/>
    </row>
    <row r="29" spans="1:25" s="54" customFormat="1" ht="6.2" customHeight="1">
      <c r="A29" s="51"/>
      <c r="B29" s="49" t="s">
        <v>281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415">
        <f>SUM(Q31:Q39)</f>
        <v>1264.8000000000002</v>
      </c>
      <c r="R29" s="415">
        <f>SUM(R31:R39)</f>
        <v>1758.3</v>
      </c>
      <c r="S29" s="415">
        <f>Q29+R29</f>
        <v>3023.1000000000004</v>
      </c>
      <c r="T29" s="415">
        <f>SUM(T31:T39)</f>
        <v>2958.6000000000004</v>
      </c>
      <c r="U29" s="415">
        <f>SUM(U31:U39)</f>
        <v>2958.6000000000004</v>
      </c>
      <c r="V29" s="415">
        <f>S29-T29</f>
        <v>64.5</v>
      </c>
      <c r="W29" s="57"/>
    </row>
    <row r="30" spans="1:25" s="54" customFormat="1" ht="6.2" customHeight="1">
      <c r="A30" s="51"/>
      <c r="B30" s="55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462"/>
      <c r="R30" s="462"/>
      <c r="S30" s="58"/>
      <c r="T30" s="58"/>
      <c r="U30" s="58"/>
      <c r="V30" s="58"/>
      <c r="W30" s="57"/>
    </row>
    <row r="31" spans="1:25" s="54" customFormat="1" ht="6.2" customHeight="1">
      <c r="A31" s="51"/>
      <c r="B31" s="55"/>
      <c r="C31" s="75" t="s">
        <v>290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462">
        <v>787.4</v>
      </c>
      <c r="R31" s="462">
        <v>1555.6</v>
      </c>
      <c r="S31" s="58">
        <f t="shared" ref="S31:S39" si="2">Q31+R31</f>
        <v>2343</v>
      </c>
      <c r="T31" s="462">
        <v>2278.5</v>
      </c>
      <c r="U31" s="462">
        <v>2278.5</v>
      </c>
      <c r="V31" s="58">
        <f t="shared" ref="V31:V39" si="3">S31-T31</f>
        <v>64.5</v>
      </c>
      <c r="W31" s="57"/>
    </row>
    <row r="32" spans="1:25" s="54" customFormat="1" ht="6.2" customHeight="1">
      <c r="A32" s="51"/>
      <c r="B32" s="55"/>
      <c r="C32" s="75" t="s">
        <v>291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462">
        <v>144</v>
      </c>
      <c r="R32" s="462">
        <v>135.69999999999999</v>
      </c>
      <c r="S32" s="58">
        <f t="shared" si="2"/>
        <v>279.7</v>
      </c>
      <c r="T32" s="462">
        <v>279.7</v>
      </c>
      <c r="U32" s="462">
        <v>279.7</v>
      </c>
      <c r="V32" s="58">
        <f t="shared" si="3"/>
        <v>0</v>
      </c>
      <c r="W32" s="57"/>
    </row>
    <row r="33" spans="1:24" s="54" customFormat="1" ht="6.2" customHeight="1">
      <c r="A33" s="51"/>
      <c r="B33" s="55"/>
      <c r="C33" s="75" t="s">
        <v>292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462">
        <v>0</v>
      </c>
      <c r="R33" s="462">
        <v>0</v>
      </c>
      <c r="S33" s="58">
        <f t="shared" si="2"/>
        <v>0</v>
      </c>
      <c r="T33" s="462">
        <v>0</v>
      </c>
      <c r="U33" s="462">
        <v>0</v>
      </c>
      <c r="V33" s="58">
        <f t="shared" si="3"/>
        <v>0</v>
      </c>
      <c r="W33" s="57"/>
    </row>
    <row r="34" spans="1:24" s="54" customFormat="1" ht="6.2" customHeight="1">
      <c r="A34" s="51"/>
      <c r="B34" s="55"/>
      <c r="C34" s="75" t="s">
        <v>293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462">
        <v>0</v>
      </c>
      <c r="R34" s="462">
        <v>36.799999999999997</v>
      </c>
      <c r="S34" s="58">
        <f t="shared" si="2"/>
        <v>36.799999999999997</v>
      </c>
      <c r="T34" s="462">
        <v>36.799999999999997</v>
      </c>
      <c r="U34" s="462">
        <v>36.799999999999997</v>
      </c>
      <c r="V34" s="58">
        <f t="shared" si="3"/>
        <v>0</v>
      </c>
      <c r="W34" s="57"/>
    </row>
    <row r="35" spans="1:24" s="54" customFormat="1" ht="6.2" customHeight="1">
      <c r="A35" s="51"/>
      <c r="B35" s="55"/>
      <c r="C35" s="75" t="s">
        <v>294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462">
        <v>0</v>
      </c>
      <c r="R35" s="462">
        <v>0</v>
      </c>
      <c r="S35" s="58">
        <f t="shared" si="2"/>
        <v>0</v>
      </c>
      <c r="T35" s="462">
        <v>0</v>
      </c>
      <c r="U35" s="462">
        <v>0</v>
      </c>
      <c r="V35" s="58">
        <f t="shared" si="3"/>
        <v>0</v>
      </c>
      <c r="W35" s="57"/>
    </row>
    <row r="36" spans="1:24" s="54" customFormat="1" ht="6.2" customHeight="1">
      <c r="A36" s="51"/>
      <c r="B36" s="55"/>
      <c r="C36" s="75" t="s">
        <v>295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462">
        <v>300</v>
      </c>
      <c r="R36" s="462">
        <v>3.8</v>
      </c>
      <c r="S36" s="58">
        <f t="shared" si="2"/>
        <v>303.8</v>
      </c>
      <c r="T36" s="462">
        <v>303.8</v>
      </c>
      <c r="U36" s="462">
        <v>303.8</v>
      </c>
      <c r="V36" s="58">
        <f t="shared" si="3"/>
        <v>0</v>
      </c>
      <c r="W36" s="57"/>
    </row>
    <row r="37" spans="1:24" s="54" customFormat="1" ht="6.2" customHeight="1">
      <c r="A37" s="51"/>
      <c r="B37" s="55"/>
      <c r="C37" s="75" t="s">
        <v>296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462">
        <v>0</v>
      </c>
      <c r="R37" s="462">
        <v>0</v>
      </c>
      <c r="S37" s="58">
        <f t="shared" si="2"/>
        <v>0</v>
      </c>
      <c r="T37" s="462">
        <v>0</v>
      </c>
      <c r="U37" s="462">
        <v>0</v>
      </c>
      <c r="V37" s="58">
        <f t="shared" si="3"/>
        <v>0</v>
      </c>
      <c r="W37" s="57"/>
    </row>
    <row r="38" spans="1:24" s="54" customFormat="1" ht="6.2" customHeight="1">
      <c r="A38" s="51"/>
      <c r="B38" s="55"/>
      <c r="C38" s="75" t="s">
        <v>297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462">
        <v>0</v>
      </c>
      <c r="R38" s="462">
        <v>0</v>
      </c>
      <c r="S38" s="58">
        <f t="shared" si="2"/>
        <v>0</v>
      </c>
      <c r="T38" s="462">
        <v>0</v>
      </c>
      <c r="U38" s="462">
        <v>0</v>
      </c>
      <c r="V38" s="58">
        <f t="shared" si="3"/>
        <v>0</v>
      </c>
      <c r="W38" s="57"/>
    </row>
    <row r="39" spans="1:24" s="54" customFormat="1" ht="6.2" customHeight="1">
      <c r="A39" s="51"/>
      <c r="B39" s="55"/>
      <c r="C39" s="75" t="s">
        <v>298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462">
        <v>33.4</v>
      </c>
      <c r="R39" s="462">
        <v>26.4</v>
      </c>
      <c r="S39" s="58">
        <f t="shared" si="2"/>
        <v>59.8</v>
      </c>
      <c r="T39" s="462">
        <v>59.8</v>
      </c>
      <c r="U39" s="462">
        <v>59.8</v>
      </c>
      <c r="V39" s="58">
        <f t="shared" si="3"/>
        <v>0</v>
      </c>
      <c r="W39" s="57"/>
    </row>
    <row r="40" spans="1:24" s="54" customFormat="1" ht="6.2" customHeight="1">
      <c r="A40" s="51"/>
      <c r="B40" s="55"/>
      <c r="C40" s="56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8"/>
      <c r="R40" s="58"/>
      <c r="S40" s="58"/>
      <c r="T40" s="58"/>
      <c r="U40" s="58"/>
      <c r="V40" s="58"/>
      <c r="W40" s="57"/>
    </row>
    <row r="41" spans="1:24" s="54" customFormat="1" ht="6.2" customHeight="1">
      <c r="A41" s="51"/>
      <c r="B41" s="49" t="s">
        <v>282</v>
      </c>
      <c r="C41" s="56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415">
        <f>SUM(Q43:Q51)</f>
        <v>15841.800000000001</v>
      </c>
      <c r="R41" s="415">
        <f>SUM(R43:R51)</f>
        <v>1516.4</v>
      </c>
      <c r="S41" s="415">
        <f>Q41+R41</f>
        <v>17358.2</v>
      </c>
      <c r="T41" s="415">
        <f>SUM(T43:T51)</f>
        <v>17194.599999999999</v>
      </c>
      <c r="U41" s="415">
        <f>SUM(U43:U51)</f>
        <v>17194.599999999999</v>
      </c>
      <c r="V41" s="415">
        <f>S41-T41</f>
        <v>163.60000000000218</v>
      </c>
      <c r="W41" s="57"/>
    </row>
    <row r="42" spans="1:24" s="54" customFormat="1" ht="6.2" customHeight="1">
      <c r="A42" s="51"/>
      <c r="B42" s="55"/>
      <c r="C42" s="56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462"/>
      <c r="R42" s="462"/>
      <c r="S42" s="58"/>
      <c r="T42" s="58"/>
      <c r="U42" s="58"/>
      <c r="V42" s="58"/>
      <c r="W42" s="57"/>
    </row>
    <row r="43" spans="1:24" s="54" customFormat="1" ht="6.2" customHeight="1">
      <c r="A43" s="51"/>
      <c r="B43" s="55"/>
      <c r="C43" s="75" t="s">
        <v>299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462">
        <v>1661.1</v>
      </c>
      <c r="R43" s="462">
        <v>-132.69999999999999</v>
      </c>
      <c r="S43" s="58">
        <f t="shared" ref="S43:S51" si="4">Q43+R43</f>
        <v>1528.3999999999999</v>
      </c>
      <c r="T43" s="462">
        <v>1528.4</v>
      </c>
      <c r="U43" s="462">
        <v>1528.4</v>
      </c>
      <c r="V43" s="58">
        <f t="shared" ref="V43:V51" si="5">S43-T43</f>
        <v>0</v>
      </c>
      <c r="W43" s="57"/>
      <c r="X43" s="67"/>
    </row>
    <row r="44" spans="1:24" s="54" customFormat="1" ht="6.2" customHeight="1">
      <c r="A44" s="51"/>
      <c r="B44" s="55"/>
      <c r="C44" s="75" t="s">
        <v>300</v>
      </c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462">
        <v>420</v>
      </c>
      <c r="R44" s="462">
        <v>78.2</v>
      </c>
      <c r="S44" s="58">
        <f t="shared" si="4"/>
        <v>498.2</v>
      </c>
      <c r="T44" s="462">
        <v>498.2</v>
      </c>
      <c r="U44" s="462">
        <v>498.2</v>
      </c>
      <c r="V44" s="58">
        <f t="shared" si="5"/>
        <v>0</v>
      </c>
      <c r="W44" s="57"/>
      <c r="X44" s="67"/>
    </row>
    <row r="45" spans="1:24" s="54" customFormat="1" ht="6.2" customHeight="1">
      <c r="A45" s="51"/>
      <c r="B45" s="55"/>
      <c r="C45" s="75" t="s">
        <v>301</v>
      </c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462">
        <v>2474</v>
      </c>
      <c r="R45" s="462">
        <v>411.4</v>
      </c>
      <c r="S45" s="58">
        <f t="shared" si="4"/>
        <v>2885.4</v>
      </c>
      <c r="T45" s="462">
        <v>2885.4</v>
      </c>
      <c r="U45" s="462">
        <v>2885.4</v>
      </c>
      <c r="V45" s="58">
        <f t="shared" si="5"/>
        <v>0</v>
      </c>
      <c r="W45" s="57"/>
      <c r="X45" s="67"/>
    </row>
    <row r="46" spans="1:24" s="54" customFormat="1" ht="6.2" customHeight="1">
      <c r="A46" s="51"/>
      <c r="B46" s="55"/>
      <c r="C46" s="75" t="s">
        <v>302</v>
      </c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462">
        <v>162</v>
      </c>
      <c r="R46" s="462">
        <v>-48.7</v>
      </c>
      <c r="S46" s="58">
        <f t="shared" si="4"/>
        <v>113.3</v>
      </c>
      <c r="T46" s="462">
        <v>113.3</v>
      </c>
      <c r="U46" s="462">
        <v>113.3</v>
      </c>
      <c r="V46" s="58">
        <f t="shared" si="5"/>
        <v>0</v>
      </c>
      <c r="W46" s="57"/>
      <c r="X46" s="67"/>
    </row>
    <row r="47" spans="1:24" s="54" customFormat="1" ht="6.2" customHeight="1">
      <c r="A47" s="51"/>
      <c r="B47" s="55"/>
      <c r="C47" s="75" t="s">
        <v>303</v>
      </c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462">
        <v>1060.5999999999999</v>
      </c>
      <c r="R47" s="462">
        <v>820.4</v>
      </c>
      <c r="S47" s="58">
        <f t="shared" si="4"/>
        <v>1881</v>
      </c>
      <c r="T47" s="462">
        <v>1881</v>
      </c>
      <c r="U47" s="462">
        <v>1881</v>
      </c>
      <c r="V47" s="58">
        <f t="shared" si="5"/>
        <v>0</v>
      </c>
      <c r="W47" s="57"/>
      <c r="X47" s="67"/>
    </row>
    <row r="48" spans="1:24" s="54" customFormat="1" ht="6.2" customHeight="1">
      <c r="A48" s="51"/>
      <c r="B48" s="55"/>
      <c r="C48" s="75" t="s">
        <v>304</v>
      </c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462">
        <v>1835.3</v>
      </c>
      <c r="R48" s="462">
        <v>-617.29999999999995</v>
      </c>
      <c r="S48" s="58">
        <f t="shared" si="4"/>
        <v>1218</v>
      </c>
      <c r="T48" s="462">
        <v>1218</v>
      </c>
      <c r="U48" s="462">
        <v>1218</v>
      </c>
      <c r="V48" s="58">
        <f t="shared" si="5"/>
        <v>0</v>
      </c>
      <c r="W48" s="57"/>
      <c r="X48" s="67"/>
    </row>
    <row r="49" spans="1:24" s="54" customFormat="1" ht="6.2" customHeight="1">
      <c r="A49" s="51"/>
      <c r="B49" s="55"/>
      <c r="C49" s="75" t="s">
        <v>305</v>
      </c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462">
        <v>856.2</v>
      </c>
      <c r="R49" s="462">
        <v>-233.1</v>
      </c>
      <c r="S49" s="58">
        <f t="shared" si="4"/>
        <v>623.1</v>
      </c>
      <c r="T49" s="462">
        <v>623.1</v>
      </c>
      <c r="U49" s="462">
        <v>623.1</v>
      </c>
      <c r="V49" s="58">
        <f t="shared" si="5"/>
        <v>0</v>
      </c>
      <c r="W49" s="57"/>
      <c r="X49" s="67"/>
    </row>
    <row r="50" spans="1:24" s="54" customFormat="1" ht="6.2" customHeight="1">
      <c r="A50" s="51"/>
      <c r="B50" s="55"/>
      <c r="C50" s="75" t="s">
        <v>306</v>
      </c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462">
        <v>1247.5</v>
      </c>
      <c r="R50" s="462">
        <v>980.6</v>
      </c>
      <c r="S50" s="58">
        <f t="shared" si="4"/>
        <v>2228.1</v>
      </c>
      <c r="T50" s="462">
        <v>2064.5</v>
      </c>
      <c r="U50" s="462">
        <v>2064.5</v>
      </c>
      <c r="V50" s="58">
        <f t="shared" si="5"/>
        <v>163.59999999999991</v>
      </c>
      <c r="W50" s="57"/>
      <c r="X50" s="67"/>
    </row>
    <row r="51" spans="1:24" s="54" customFormat="1" ht="6.2" customHeight="1">
      <c r="A51" s="51"/>
      <c r="B51" s="55"/>
      <c r="C51" s="75" t="s">
        <v>307</v>
      </c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462">
        <v>6125.1</v>
      </c>
      <c r="R51" s="462">
        <v>257.60000000000002</v>
      </c>
      <c r="S51" s="58">
        <f t="shared" si="4"/>
        <v>6382.7000000000007</v>
      </c>
      <c r="T51" s="462">
        <v>6382.7</v>
      </c>
      <c r="U51" s="462">
        <v>6382.7</v>
      </c>
      <c r="V51" s="58">
        <f t="shared" si="5"/>
        <v>0</v>
      </c>
      <c r="W51" s="57"/>
      <c r="X51" s="67"/>
    </row>
    <row r="52" spans="1:24" s="54" customFormat="1" ht="6.2" customHeight="1">
      <c r="A52" s="51"/>
      <c r="B52" s="55"/>
      <c r="C52" s="56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8"/>
      <c r="R52" s="58"/>
      <c r="S52" s="58"/>
      <c r="T52" s="58"/>
      <c r="U52" s="58"/>
      <c r="V52" s="58"/>
      <c r="W52" s="57"/>
      <c r="X52" s="67"/>
    </row>
    <row r="53" spans="1:24" s="54" customFormat="1" ht="6.2" customHeight="1">
      <c r="A53" s="51"/>
      <c r="B53" s="49" t="s">
        <v>38</v>
      </c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415">
        <f>SUM(Q55:Q63)</f>
        <v>1290</v>
      </c>
      <c r="R53" s="415">
        <f>SUM(R55:R63)</f>
        <v>-384.7</v>
      </c>
      <c r="S53" s="415">
        <f>Q53+R53</f>
        <v>905.3</v>
      </c>
      <c r="T53" s="415">
        <f>SUM(T55:T63)</f>
        <v>905.3</v>
      </c>
      <c r="U53" s="415">
        <f>SUM(U55:U63)</f>
        <v>905.3</v>
      </c>
      <c r="V53" s="415">
        <f>S53-T53</f>
        <v>0</v>
      </c>
      <c r="W53" s="57"/>
    </row>
    <row r="54" spans="1:24" s="54" customFormat="1" ht="6.2" customHeight="1">
      <c r="A54" s="51"/>
      <c r="B54" s="55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462"/>
      <c r="R54" s="462"/>
      <c r="S54" s="58"/>
      <c r="T54" s="58"/>
      <c r="U54" s="58"/>
      <c r="V54" s="58"/>
      <c r="W54" s="57"/>
    </row>
    <row r="55" spans="1:24" s="54" customFormat="1" ht="6.2" customHeight="1">
      <c r="A55" s="51"/>
      <c r="B55" s="55"/>
      <c r="C55" s="75" t="s">
        <v>39</v>
      </c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462">
        <v>0</v>
      </c>
      <c r="R55" s="462">
        <v>0</v>
      </c>
      <c r="S55" s="58">
        <f t="shared" ref="S55:S63" si="6">Q55+R55</f>
        <v>0</v>
      </c>
      <c r="T55" s="462">
        <v>0</v>
      </c>
      <c r="U55" s="462">
        <v>0</v>
      </c>
      <c r="V55" s="58">
        <f t="shared" ref="V55:V63" si="7">S55-T55</f>
        <v>0</v>
      </c>
      <c r="W55" s="57"/>
    </row>
    <row r="56" spans="1:24" s="54" customFormat="1" ht="6.2" customHeight="1">
      <c r="A56" s="51"/>
      <c r="B56" s="55"/>
      <c r="C56" s="75" t="s">
        <v>40</v>
      </c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462">
        <v>0</v>
      </c>
      <c r="R56" s="462">
        <v>0</v>
      </c>
      <c r="S56" s="58">
        <f t="shared" si="6"/>
        <v>0</v>
      </c>
      <c r="T56" s="462">
        <v>0</v>
      </c>
      <c r="U56" s="462">
        <v>0</v>
      </c>
      <c r="V56" s="58">
        <f t="shared" si="7"/>
        <v>0</v>
      </c>
      <c r="W56" s="57"/>
    </row>
    <row r="57" spans="1:24" s="54" customFormat="1" ht="6.2" customHeight="1">
      <c r="A57" s="51"/>
      <c r="B57" s="55"/>
      <c r="C57" s="75" t="s">
        <v>41</v>
      </c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462">
        <v>0</v>
      </c>
      <c r="R57" s="462">
        <v>0</v>
      </c>
      <c r="S57" s="58">
        <f t="shared" si="6"/>
        <v>0</v>
      </c>
      <c r="T57" s="462">
        <v>0</v>
      </c>
      <c r="U57" s="462">
        <v>0</v>
      </c>
      <c r="V57" s="58">
        <f t="shared" si="7"/>
        <v>0</v>
      </c>
      <c r="W57" s="57"/>
    </row>
    <row r="58" spans="1:24" s="54" customFormat="1" ht="6.2" customHeight="1">
      <c r="A58" s="51"/>
      <c r="B58" s="55"/>
      <c r="C58" s="75" t="s">
        <v>42</v>
      </c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462">
        <v>1290</v>
      </c>
      <c r="R58" s="462">
        <v>-384.7</v>
      </c>
      <c r="S58" s="58">
        <f t="shared" si="6"/>
        <v>905.3</v>
      </c>
      <c r="T58" s="462">
        <v>905.3</v>
      </c>
      <c r="U58" s="462">
        <v>905.3</v>
      </c>
      <c r="V58" s="58">
        <f t="shared" si="7"/>
        <v>0</v>
      </c>
      <c r="W58" s="57"/>
    </row>
    <row r="59" spans="1:24" s="54" customFormat="1" ht="6.2" customHeight="1">
      <c r="A59" s="51"/>
      <c r="B59" s="55"/>
      <c r="C59" s="75" t="s">
        <v>43</v>
      </c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462">
        <v>0</v>
      </c>
      <c r="R59" s="462">
        <v>0</v>
      </c>
      <c r="S59" s="58">
        <f t="shared" si="6"/>
        <v>0</v>
      </c>
      <c r="T59" s="462">
        <v>0</v>
      </c>
      <c r="U59" s="462">
        <v>0</v>
      </c>
      <c r="V59" s="58">
        <f t="shared" si="7"/>
        <v>0</v>
      </c>
      <c r="W59" s="57"/>
    </row>
    <row r="60" spans="1:24" s="54" customFormat="1" ht="6.2" customHeight="1">
      <c r="A60" s="51"/>
      <c r="B60" s="55"/>
      <c r="C60" s="75" t="s">
        <v>308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462">
        <v>0</v>
      </c>
      <c r="R60" s="462">
        <v>0</v>
      </c>
      <c r="S60" s="58">
        <f t="shared" si="6"/>
        <v>0</v>
      </c>
      <c r="T60" s="462">
        <v>0</v>
      </c>
      <c r="U60" s="462">
        <v>0</v>
      </c>
      <c r="V60" s="58">
        <f t="shared" si="7"/>
        <v>0</v>
      </c>
      <c r="W60" s="57"/>
    </row>
    <row r="61" spans="1:24" s="54" customFormat="1" ht="6.2" customHeight="1">
      <c r="A61" s="51"/>
      <c r="B61" s="55"/>
      <c r="C61" s="75" t="s">
        <v>50</v>
      </c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462">
        <v>0</v>
      </c>
      <c r="R61" s="462">
        <v>0</v>
      </c>
      <c r="S61" s="58">
        <f t="shared" si="6"/>
        <v>0</v>
      </c>
      <c r="T61" s="462">
        <v>0</v>
      </c>
      <c r="U61" s="462">
        <v>0</v>
      </c>
      <c r="V61" s="58">
        <f t="shared" si="7"/>
        <v>0</v>
      </c>
      <c r="W61" s="57"/>
    </row>
    <row r="62" spans="1:24" s="54" customFormat="1" ht="6.2" customHeight="1">
      <c r="A62" s="51"/>
      <c r="B62" s="55"/>
      <c r="C62" s="75" t="s">
        <v>51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462">
        <v>0</v>
      </c>
      <c r="R62" s="462">
        <v>0</v>
      </c>
      <c r="S62" s="58">
        <f t="shared" si="6"/>
        <v>0</v>
      </c>
      <c r="T62" s="462">
        <v>0</v>
      </c>
      <c r="U62" s="462">
        <v>0</v>
      </c>
      <c r="V62" s="58">
        <f t="shared" si="7"/>
        <v>0</v>
      </c>
      <c r="W62" s="57"/>
    </row>
    <row r="63" spans="1:24" s="54" customFormat="1" ht="6.2" customHeight="1">
      <c r="A63" s="51"/>
      <c r="B63" s="55"/>
      <c r="C63" s="75" t="s">
        <v>52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462">
        <v>0</v>
      </c>
      <c r="R63" s="462">
        <v>0</v>
      </c>
      <c r="S63" s="58">
        <f t="shared" si="6"/>
        <v>0</v>
      </c>
      <c r="T63" s="462">
        <v>0</v>
      </c>
      <c r="U63" s="462">
        <v>0</v>
      </c>
      <c r="V63" s="58">
        <f t="shared" si="7"/>
        <v>0</v>
      </c>
      <c r="W63" s="57"/>
    </row>
    <row r="64" spans="1:24" s="54" customFormat="1" ht="6.2" customHeight="1">
      <c r="A64" s="51"/>
      <c r="B64" s="55"/>
      <c r="C64" s="56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8"/>
      <c r="R64" s="58"/>
      <c r="S64" s="58"/>
      <c r="T64" s="58"/>
      <c r="U64" s="58"/>
      <c r="V64" s="58"/>
      <c r="W64" s="57"/>
    </row>
    <row r="65" spans="1:24" s="54" customFormat="1" ht="6.2" customHeight="1">
      <c r="A65" s="51"/>
      <c r="B65" s="49" t="s">
        <v>279</v>
      </c>
      <c r="C65" s="56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415">
        <f>SUM(Q67:Q75)</f>
        <v>761</v>
      </c>
      <c r="R65" s="415">
        <f>SUM(R67:R75)</f>
        <v>6797.8</v>
      </c>
      <c r="S65" s="415">
        <f>Q65+R65</f>
        <v>7558.8</v>
      </c>
      <c r="T65" s="415">
        <f>SUM(T67:T75)</f>
        <v>7557.9</v>
      </c>
      <c r="U65" s="415">
        <f>SUM(U67:U75)</f>
        <v>7557.9</v>
      </c>
      <c r="V65" s="415">
        <f>S65-T65</f>
        <v>0.9000000000005457</v>
      </c>
      <c r="W65" s="57"/>
    </row>
    <row r="66" spans="1:24" s="54" customFormat="1" ht="6.2" customHeight="1">
      <c r="A66" s="51"/>
      <c r="B66" s="55"/>
      <c r="C66" s="56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462"/>
      <c r="R66" s="462"/>
      <c r="S66" s="58"/>
      <c r="T66" s="58"/>
      <c r="U66" s="58"/>
      <c r="V66" s="58"/>
      <c r="W66" s="57"/>
    </row>
    <row r="67" spans="1:24" s="54" customFormat="1" ht="6.2" customHeight="1">
      <c r="A67" s="51"/>
      <c r="B67" s="55"/>
      <c r="C67" s="75" t="s">
        <v>309</v>
      </c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462">
        <v>510</v>
      </c>
      <c r="R67" s="462">
        <v>4041.1</v>
      </c>
      <c r="S67" s="58">
        <f t="shared" ref="S67:S75" si="8">Q67+R67</f>
        <v>4551.1000000000004</v>
      </c>
      <c r="T67" s="462">
        <v>4550.2</v>
      </c>
      <c r="U67" s="462">
        <v>4550.2</v>
      </c>
      <c r="V67" s="58">
        <f t="shared" ref="V67:V75" si="9">S67-T67</f>
        <v>0.9000000000005457</v>
      </c>
      <c r="W67" s="57"/>
      <c r="X67" s="67"/>
    </row>
    <row r="68" spans="1:24" s="54" customFormat="1" ht="6.2" customHeight="1">
      <c r="A68" s="51"/>
      <c r="B68" s="55"/>
      <c r="C68" s="75" t="s">
        <v>310</v>
      </c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462">
        <v>0</v>
      </c>
      <c r="R68" s="462">
        <v>344.7</v>
      </c>
      <c r="S68" s="58">
        <f t="shared" si="8"/>
        <v>344.7</v>
      </c>
      <c r="T68" s="462">
        <v>344.7</v>
      </c>
      <c r="U68" s="462">
        <v>344.7</v>
      </c>
      <c r="V68" s="58">
        <f t="shared" si="9"/>
        <v>0</v>
      </c>
      <c r="W68" s="57"/>
      <c r="X68" s="67"/>
    </row>
    <row r="69" spans="1:24" s="54" customFormat="1" ht="6.2" customHeight="1">
      <c r="A69" s="51"/>
      <c r="B69" s="55"/>
      <c r="C69" s="75" t="s">
        <v>311</v>
      </c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462">
        <v>0</v>
      </c>
      <c r="R69" s="462">
        <v>0</v>
      </c>
      <c r="S69" s="58">
        <f t="shared" si="8"/>
        <v>0</v>
      </c>
      <c r="T69" s="462">
        <v>0</v>
      </c>
      <c r="U69" s="462">
        <v>0</v>
      </c>
      <c r="V69" s="58">
        <f t="shared" si="9"/>
        <v>0</v>
      </c>
      <c r="W69" s="57"/>
      <c r="X69" s="67"/>
    </row>
    <row r="70" spans="1:24" s="54" customFormat="1" ht="6.2" customHeight="1">
      <c r="A70" s="51"/>
      <c r="B70" s="55"/>
      <c r="C70" s="75" t="s">
        <v>312</v>
      </c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462">
        <v>0</v>
      </c>
      <c r="R70" s="462">
        <v>2223.3000000000002</v>
      </c>
      <c r="S70" s="58">
        <f t="shared" si="8"/>
        <v>2223.3000000000002</v>
      </c>
      <c r="T70" s="462">
        <v>2223.3000000000002</v>
      </c>
      <c r="U70" s="462">
        <v>2223.3000000000002</v>
      </c>
      <c r="V70" s="58">
        <f t="shared" si="9"/>
        <v>0</v>
      </c>
      <c r="W70" s="57"/>
      <c r="X70" s="67"/>
    </row>
    <row r="71" spans="1:24" s="54" customFormat="1" ht="6.2" customHeight="1">
      <c r="A71" s="51"/>
      <c r="B71" s="55"/>
      <c r="C71" s="75" t="s">
        <v>313</v>
      </c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462">
        <v>0</v>
      </c>
      <c r="R71" s="462">
        <v>0</v>
      </c>
      <c r="S71" s="58">
        <f t="shared" si="8"/>
        <v>0</v>
      </c>
      <c r="T71" s="462">
        <v>0</v>
      </c>
      <c r="U71" s="462">
        <v>0</v>
      </c>
      <c r="V71" s="58">
        <f t="shared" si="9"/>
        <v>0</v>
      </c>
      <c r="W71" s="57"/>
      <c r="X71" s="67"/>
    </row>
    <row r="72" spans="1:24" s="54" customFormat="1" ht="6.2" customHeight="1">
      <c r="A72" s="51"/>
      <c r="B72" s="55"/>
      <c r="C72" s="75" t="s">
        <v>314</v>
      </c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462">
        <v>0</v>
      </c>
      <c r="R72" s="462">
        <v>0</v>
      </c>
      <c r="S72" s="58">
        <f t="shared" si="8"/>
        <v>0</v>
      </c>
      <c r="T72" s="462">
        <v>0</v>
      </c>
      <c r="U72" s="462">
        <v>0</v>
      </c>
      <c r="V72" s="58">
        <f t="shared" si="9"/>
        <v>0</v>
      </c>
      <c r="W72" s="57"/>
      <c r="X72" s="67"/>
    </row>
    <row r="73" spans="1:24" s="54" customFormat="1" ht="6.2" customHeight="1">
      <c r="A73" s="51"/>
      <c r="B73" s="55"/>
      <c r="C73" s="75" t="s">
        <v>315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462">
        <v>0</v>
      </c>
      <c r="R73" s="462">
        <v>0</v>
      </c>
      <c r="S73" s="58">
        <f t="shared" si="8"/>
        <v>0</v>
      </c>
      <c r="T73" s="462">
        <v>0</v>
      </c>
      <c r="U73" s="462">
        <v>0</v>
      </c>
      <c r="V73" s="58">
        <f t="shared" si="9"/>
        <v>0</v>
      </c>
      <c r="W73" s="57"/>
      <c r="X73" s="67"/>
    </row>
    <row r="74" spans="1:24" s="54" customFormat="1" ht="6.2" customHeight="1">
      <c r="A74" s="51"/>
      <c r="B74" s="55"/>
      <c r="C74" s="75" t="s">
        <v>316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462">
        <v>0</v>
      </c>
      <c r="R74" s="462">
        <v>0</v>
      </c>
      <c r="S74" s="58">
        <f t="shared" si="8"/>
        <v>0</v>
      </c>
      <c r="T74" s="462">
        <v>0</v>
      </c>
      <c r="U74" s="462">
        <v>0</v>
      </c>
      <c r="V74" s="58">
        <f t="shared" si="9"/>
        <v>0</v>
      </c>
      <c r="W74" s="57"/>
      <c r="X74" s="67"/>
    </row>
    <row r="75" spans="1:24" s="54" customFormat="1" ht="6.2" customHeight="1">
      <c r="A75" s="51"/>
      <c r="B75" s="55"/>
      <c r="C75" s="75" t="s">
        <v>105</v>
      </c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462">
        <v>251</v>
      </c>
      <c r="R75" s="462">
        <v>188.7</v>
      </c>
      <c r="S75" s="58">
        <f t="shared" si="8"/>
        <v>439.7</v>
      </c>
      <c r="T75" s="462">
        <v>439.7</v>
      </c>
      <c r="U75" s="462">
        <v>439.7</v>
      </c>
      <c r="V75" s="58">
        <f t="shared" si="9"/>
        <v>0</v>
      </c>
      <c r="W75" s="57"/>
      <c r="X75" s="67"/>
    </row>
    <row r="76" spans="1:24" s="54" customFormat="1" ht="6.2" customHeight="1">
      <c r="A76" s="51"/>
      <c r="B76" s="55"/>
      <c r="C76" s="2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8"/>
      <c r="R76" s="58"/>
      <c r="S76" s="58"/>
      <c r="T76" s="58"/>
      <c r="U76" s="58"/>
      <c r="V76" s="58"/>
      <c r="W76" s="58"/>
      <c r="X76" s="67"/>
    </row>
    <row r="77" spans="1:24" s="54" customFormat="1" ht="6.2" customHeight="1">
      <c r="A77" s="51"/>
      <c r="B77" s="49" t="s">
        <v>186</v>
      </c>
      <c r="C77" s="56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415">
        <f>SUM(Q79:Q81)</f>
        <v>0</v>
      </c>
      <c r="R77" s="415">
        <f>SUM(R79:R81)</f>
        <v>0</v>
      </c>
      <c r="S77" s="415">
        <f>Q77+R77</f>
        <v>0</v>
      </c>
      <c r="T77" s="415">
        <f>SUM(T79:T81)</f>
        <v>0</v>
      </c>
      <c r="U77" s="415">
        <f>SUM(U79:U81)</f>
        <v>0</v>
      </c>
      <c r="V77" s="415">
        <f>S77-T77</f>
        <v>0</v>
      </c>
      <c r="W77" s="57"/>
    </row>
    <row r="78" spans="1:24" s="54" customFormat="1" ht="6.2" customHeight="1">
      <c r="A78" s="51"/>
      <c r="B78" s="55"/>
      <c r="C78" s="56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462"/>
      <c r="R78" s="462"/>
      <c r="S78" s="58"/>
      <c r="T78" s="462"/>
      <c r="U78" s="462"/>
      <c r="V78" s="58"/>
      <c r="W78" s="57"/>
    </row>
    <row r="79" spans="1:24" s="54" customFormat="1" ht="6.2" customHeight="1">
      <c r="A79" s="51"/>
      <c r="B79" s="55"/>
      <c r="C79" s="75" t="s">
        <v>317</v>
      </c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462">
        <v>0</v>
      </c>
      <c r="R79" s="462">
        <v>0</v>
      </c>
      <c r="S79" s="58">
        <f>Q79+R79</f>
        <v>0</v>
      </c>
      <c r="T79" s="462">
        <v>0</v>
      </c>
      <c r="U79" s="462">
        <v>0</v>
      </c>
      <c r="V79" s="58">
        <f>S79-T79</f>
        <v>0</v>
      </c>
      <c r="W79" s="57"/>
      <c r="X79" s="67"/>
    </row>
    <row r="80" spans="1:24" s="54" customFormat="1" ht="6.2" customHeight="1">
      <c r="A80" s="51"/>
      <c r="B80" s="55"/>
      <c r="C80" s="75" t="s">
        <v>318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462">
        <v>0</v>
      </c>
      <c r="R80" s="462">
        <v>0</v>
      </c>
      <c r="S80" s="58">
        <f>Q80+R80</f>
        <v>0</v>
      </c>
      <c r="T80" s="462">
        <v>0</v>
      </c>
      <c r="U80" s="462">
        <v>0</v>
      </c>
      <c r="V80" s="58">
        <f>S80-T80</f>
        <v>0</v>
      </c>
      <c r="W80" s="57"/>
      <c r="X80" s="67"/>
    </row>
    <row r="81" spans="1:24" s="54" customFormat="1" ht="6.2" customHeight="1">
      <c r="A81" s="51"/>
      <c r="B81" s="52"/>
      <c r="C81" s="75" t="s">
        <v>319</v>
      </c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462">
        <v>0</v>
      </c>
      <c r="R81" s="462">
        <v>0</v>
      </c>
      <c r="S81" s="58">
        <f>Q81+R81</f>
        <v>0</v>
      </c>
      <c r="T81" s="462">
        <v>0</v>
      </c>
      <c r="U81" s="462">
        <v>0</v>
      </c>
      <c r="V81" s="58">
        <f>S81-T81</f>
        <v>0</v>
      </c>
      <c r="W81" s="57"/>
      <c r="X81" s="67"/>
    </row>
    <row r="82" spans="1:24" s="59" customFormat="1" ht="6.2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8"/>
      <c r="R82" s="58"/>
      <c r="S82" s="58"/>
      <c r="T82" s="58"/>
      <c r="U82" s="58"/>
      <c r="V82" s="58"/>
      <c r="W82" s="57"/>
    </row>
    <row r="83" spans="1:24" s="54" customFormat="1" ht="6.2" customHeight="1">
      <c r="A83" s="51"/>
      <c r="B83" s="49" t="s">
        <v>320</v>
      </c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415">
        <f>SUM(Q85:Q91)</f>
        <v>0</v>
      </c>
      <c r="R83" s="415">
        <f>SUM(R85:R91)</f>
        <v>0</v>
      </c>
      <c r="S83" s="415">
        <f>Q83+R83</f>
        <v>0</v>
      </c>
      <c r="T83" s="415">
        <f>SUM(T85:T91)</f>
        <v>0</v>
      </c>
      <c r="U83" s="415">
        <f>SUM(U85:U91)</f>
        <v>0</v>
      </c>
      <c r="V83" s="415">
        <f>S83-T83</f>
        <v>0</v>
      </c>
      <c r="W83" s="57"/>
    </row>
    <row r="84" spans="1:24" s="54" customFormat="1" ht="6.2" customHeight="1">
      <c r="A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462"/>
      <c r="R84" s="462"/>
      <c r="S84" s="58"/>
      <c r="T84" s="462"/>
      <c r="U84" s="462"/>
      <c r="V84" s="58"/>
      <c r="W84" s="57"/>
    </row>
    <row r="85" spans="1:24" s="54" customFormat="1" ht="6.2" customHeight="1">
      <c r="A85" s="51"/>
      <c r="B85" s="55"/>
      <c r="C85" s="75" t="s">
        <v>321</v>
      </c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462">
        <v>0</v>
      </c>
      <c r="R85" s="462">
        <v>0</v>
      </c>
      <c r="S85" s="58">
        <f t="shared" ref="S85:S91" si="10">Q85+R85</f>
        <v>0</v>
      </c>
      <c r="T85" s="462">
        <v>0</v>
      </c>
      <c r="U85" s="462">
        <v>0</v>
      </c>
      <c r="V85" s="58">
        <f t="shared" ref="V85:V91" si="11">S85-T85</f>
        <v>0</v>
      </c>
      <c r="W85" s="57"/>
    </row>
    <row r="86" spans="1:24" s="54" customFormat="1" ht="6.2" customHeight="1">
      <c r="A86" s="51"/>
      <c r="B86" s="55"/>
      <c r="C86" s="75" t="s">
        <v>322</v>
      </c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462">
        <v>0</v>
      </c>
      <c r="R86" s="462">
        <v>0</v>
      </c>
      <c r="S86" s="58">
        <f t="shared" si="10"/>
        <v>0</v>
      </c>
      <c r="T86" s="462">
        <v>0</v>
      </c>
      <c r="U86" s="462">
        <v>0</v>
      </c>
      <c r="V86" s="58">
        <f t="shared" si="11"/>
        <v>0</v>
      </c>
      <c r="W86" s="57"/>
    </row>
    <row r="87" spans="1:24" s="54" customFormat="1" ht="6.2" customHeight="1">
      <c r="A87" s="51"/>
      <c r="B87" s="55"/>
      <c r="C87" s="75" t="s">
        <v>323</v>
      </c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462">
        <v>0</v>
      </c>
      <c r="R87" s="462">
        <v>0</v>
      </c>
      <c r="S87" s="58">
        <f t="shared" si="10"/>
        <v>0</v>
      </c>
      <c r="T87" s="462">
        <v>0</v>
      </c>
      <c r="U87" s="462">
        <v>0</v>
      </c>
      <c r="V87" s="58">
        <f t="shared" si="11"/>
        <v>0</v>
      </c>
      <c r="W87" s="57"/>
    </row>
    <row r="88" spans="1:24" s="54" customFormat="1" ht="6.2" customHeight="1">
      <c r="A88" s="51"/>
      <c r="B88" s="55"/>
      <c r="C88" s="75" t="s">
        <v>324</v>
      </c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462">
        <v>0</v>
      </c>
      <c r="R88" s="462">
        <v>0</v>
      </c>
      <c r="S88" s="58">
        <f t="shared" si="10"/>
        <v>0</v>
      </c>
      <c r="T88" s="462">
        <v>0</v>
      </c>
      <c r="U88" s="462">
        <v>0</v>
      </c>
      <c r="V88" s="58">
        <f t="shared" si="11"/>
        <v>0</v>
      </c>
      <c r="W88" s="57"/>
    </row>
    <row r="89" spans="1:24" s="54" customFormat="1" ht="6.2" customHeight="1">
      <c r="A89" s="51"/>
      <c r="B89" s="55"/>
      <c r="C89" s="75" t="s">
        <v>325</v>
      </c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462">
        <v>0</v>
      </c>
      <c r="R89" s="462">
        <v>0</v>
      </c>
      <c r="S89" s="58">
        <f t="shared" si="10"/>
        <v>0</v>
      </c>
      <c r="T89" s="462">
        <v>0</v>
      </c>
      <c r="U89" s="462">
        <v>0</v>
      </c>
      <c r="V89" s="58">
        <f t="shared" si="11"/>
        <v>0</v>
      </c>
      <c r="W89" s="57"/>
    </row>
    <row r="90" spans="1:24" s="54" customFormat="1" ht="6.2" customHeight="1">
      <c r="A90" s="51"/>
      <c r="B90" s="55"/>
      <c r="C90" s="75" t="s">
        <v>326</v>
      </c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462">
        <v>0</v>
      </c>
      <c r="R90" s="462">
        <v>0</v>
      </c>
      <c r="S90" s="58">
        <f t="shared" si="10"/>
        <v>0</v>
      </c>
      <c r="T90" s="462">
        <v>0</v>
      </c>
      <c r="U90" s="462">
        <v>0</v>
      </c>
      <c r="V90" s="58">
        <f t="shared" si="11"/>
        <v>0</v>
      </c>
      <c r="W90" s="57"/>
    </row>
    <row r="91" spans="1:24" s="54" customFormat="1" ht="6.2" customHeight="1">
      <c r="A91" s="51"/>
      <c r="B91" s="55"/>
      <c r="C91" s="75" t="s">
        <v>327</v>
      </c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462">
        <v>0</v>
      </c>
      <c r="R91" s="462">
        <v>0</v>
      </c>
      <c r="S91" s="58">
        <f t="shared" si="10"/>
        <v>0</v>
      </c>
      <c r="T91" s="462">
        <v>0</v>
      </c>
      <c r="U91" s="462">
        <v>0</v>
      </c>
      <c r="V91" s="58">
        <f t="shared" si="11"/>
        <v>0</v>
      </c>
      <c r="W91" s="57"/>
    </row>
    <row r="92" spans="1:24" s="54" customFormat="1" ht="6.2" customHeight="1">
      <c r="A92" s="51"/>
      <c r="B92" s="55"/>
      <c r="C92" s="2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8"/>
      <c r="R92" s="58"/>
      <c r="S92" s="58"/>
      <c r="T92" s="58"/>
      <c r="U92" s="58"/>
      <c r="V92" s="58"/>
      <c r="W92" s="57"/>
    </row>
    <row r="93" spans="1:24" s="54" customFormat="1" ht="6.2" customHeight="1">
      <c r="A93" s="51"/>
      <c r="B93" s="49" t="s">
        <v>35</v>
      </c>
      <c r="C93" s="56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415">
        <f>SUM(Q95:Q97)</f>
        <v>0</v>
      </c>
      <c r="R93" s="415">
        <f>SUM(R95:R97)</f>
        <v>0</v>
      </c>
      <c r="S93" s="415">
        <f>Q93+R93</f>
        <v>0</v>
      </c>
      <c r="T93" s="415">
        <f>SUM(T95:T97)</f>
        <v>0</v>
      </c>
      <c r="U93" s="415">
        <f>SUM(U95:U97)</f>
        <v>0</v>
      </c>
      <c r="V93" s="415">
        <f>S93-T93</f>
        <v>0</v>
      </c>
      <c r="W93" s="57"/>
    </row>
    <row r="94" spans="1:24" s="54" customFormat="1" ht="6.2" customHeight="1">
      <c r="A94" s="51"/>
      <c r="B94" s="55"/>
      <c r="C94" s="56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462"/>
      <c r="R94" s="462"/>
      <c r="S94" s="58"/>
      <c r="T94" s="462"/>
      <c r="U94" s="462"/>
      <c r="V94" s="58"/>
      <c r="W94" s="57"/>
    </row>
    <row r="95" spans="1:24" s="54" customFormat="1" ht="6.2" customHeight="1">
      <c r="A95" s="51"/>
      <c r="B95" s="55"/>
      <c r="C95" s="21" t="s">
        <v>157</v>
      </c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462">
        <v>0</v>
      </c>
      <c r="R95" s="462">
        <v>0</v>
      </c>
      <c r="S95" s="58">
        <f>Q95+R95</f>
        <v>0</v>
      </c>
      <c r="T95" s="462">
        <v>0</v>
      </c>
      <c r="U95" s="462">
        <v>0</v>
      </c>
      <c r="V95" s="58">
        <f>S95-T95</f>
        <v>0</v>
      </c>
      <c r="W95" s="57"/>
      <c r="X95" s="67"/>
    </row>
    <row r="96" spans="1:24" s="54" customFormat="1" ht="6.2" customHeight="1">
      <c r="A96" s="51"/>
      <c r="B96" s="55"/>
      <c r="C96" s="21" t="s">
        <v>236</v>
      </c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462">
        <v>0</v>
      </c>
      <c r="R96" s="462">
        <v>0</v>
      </c>
      <c r="S96" s="58">
        <f>Q96+R96</f>
        <v>0</v>
      </c>
      <c r="T96" s="462">
        <v>0</v>
      </c>
      <c r="U96" s="462">
        <v>0</v>
      </c>
      <c r="V96" s="58">
        <f>S96-T96</f>
        <v>0</v>
      </c>
      <c r="W96" s="57"/>
      <c r="X96" s="67"/>
    </row>
    <row r="97" spans="1:24" s="54" customFormat="1" ht="6.2" customHeight="1">
      <c r="A97" s="51"/>
      <c r="B97" s="52"/>
      <c r="C97" s="21" t="s">
        <v>156</v>
      </c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462">
        <v>0</v>
      </c>
      <c r="R97" s="462">
        <v>0</v>
      </c>
      <c r="S97" s="58">
        <f>Q97+R97</f>
        <v>0</v>
      </c>
      <c r="T97" s="462">
        <v>0</v>
      </c>
      <c r="U97" s="462">
        <v>0</v>
      </c>
      <c r="V97" s="58">
        <f>S97-T97</f>
        <v>0</v>
      </c>
      <c r="W97" s="57"/>
      <c r="X97" s="67"/>
    </row>
    <row r="98" spans="1:24" s="59" customFormat="1" ht="6.2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8"/>
      <c r="R98" s="58"/>
      <c r="S98" s="58"/>
      <c r="T98" s="462"/>
      <c r="U98" s="462"/>
      <c r="V98" s="58"/>
      <c r="W98" s="57"/>
    </row>
    <row r="99" spans="1:24" s="54" customFormat="1" ht="6.2" customHeight="1">
      <c r="A99" s="51"/>
      <c r="B99" s="49" t="s">
        <v>330</v>
      </c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415">
        <f>SUM(Q101:Q107)</f>
        <v>0</v>
      </c>
      <c r="R99" s="415">
        <f>SUM(R101:R107)</f>
        <v>0</v>
      </c>
      <c r="S99" s="415">
        <f>Q99+R99</f>
        <v>0</v>
      </c>
      <c r="T99" s="415">
        <f>SUM(T101:T107)</f>
        <v>0</v>
      </c>
      <c r="U99" s="415">
        <f>SUM(U101:U107)</f>
        <v>0</v>
      </c>
      <c r="V99" s="415">
        <f>S99-T99</f>
        <v>0</v>
      </c>
      <c r="W99" s="57"/>
    </row>
    <row r="100" spans="1:24" s="54" customFormat="1" ht="6.2" customHeight="1">
      <c r="A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462"/>
      <c r="R100" s="462"/>
      <c r="S100" s="58"/>
      <c r="T100" s="462"/>
      <c r="U100" s="462"/>
      <c r="V100" s="58"/>
      <c r="W100" s="57"/>
    </row>
    <row r="101" spans="1:24" s="54" customFormat="1" ht="6.2" customHeight="1">
      <c r="A101" s="51"/>
      <c r="B101" s="55"/>
      <c r="C101" s="75" t="s">
        <v>328</v>
      </c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462">
        <v>0</v>
      </c>
      <c r="R101" s="462">
        <v>0</v>
      </c>
      <c r="S101" s="58">
        <f t="shared" ref="S101:S107" si="12">Q101+R101</f>
        <v>0</v>
      </c>
      <c r="T101" s="462">
        <v>0</v>
      </c>
      <c r="U101" s="462">
        <v>0</v>
      </c>
      <c r="V101" s="58">
        <f t="shared" ref="V101:V107" si="13">S101-T101</f>
        <v>0</v>
      </c>
      <c r="W101" s="57"/>
    </row>
    <row r="102" spans="1:24" s="54" customFormat="1" ht="6.2" customHeight="1">
      <c r="A102" s="51"/>
      <c r="B102" s="55"/>
      <c r="C102" s="75" t="s">
        <v>177</v>
      </c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462">
        <v>0</v>
      </c>
      <c r="R102" s="462">
        <v>0</v>
      </c>
      <c r="S102" s="58">
        <f t="shared" si="12"/>
        <v>0</v>
      </c>
      <c r="T102" s="462">
        <v>0</v>
      </c>
      <c r="U102" s="462">
        <v>0</v>
      </c>
      <c r="V102" s="58">
        <f t="shared" si="13"/>
        <v>0</v>
      </c>
      <c r="W102" s="57"/>
    </row>
    <row r="103" spans="1:24" s="54" customFormat="1" ht="6.2" customHeight="1">
      <c r="A103" s="51"/>
      <c r="B103" s="55"/>
      <c r="C103" s="75" t="s">
        <v>178</v>
      </c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462">
        <v>0</v>
      </c>
      <c r="R103" s="462">
        <v>0</v>
      </c>
      <c r="S103" s="58">
        <f t="shared" si="12"/>
        <v>0</v>
      </c>
      <c r="T103" s="462">
        <v>0</v>
      </c>
      <c r="U103" s="462">
        <v>0</v>
      </c>
      <c r="V103" s="58">
        <f t="shared" si="13"/>
        <v>0</v>
      </c>
      <c r="W103" s="57"/>
    </row>
    <row r="104" spans="1:24" s="54" customFormat="1" ht="6.2" customHeight="1">
      <c r="A104" s="51"/>
      <c r="B104" s="55"/>
      <c r="C104" s="75" t="s">
        <v>179</v>
      </c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462">
        <v>0</v>
      </c>
      <c r="R104" s="462">
        <v>0</v>
      </c>
      <c r="S104" s="58">
        <f t="shared" si="12"/>
        <v>0</v>
      </c>
      <c r="T104" s="462">
        <v>0</v>
      </c>
      <c r="U104" s="462">
        <v>0</v>
      </c>
      <c r="V104" s="58">
        <f t="shared" si="13"/>
        <v>0</v>
      </c>
      <c r="W104" s="57"/>
    </row>
    <row r="105" spans="1:24" s="54" customFormat="1" ht="6.2" customHeight="1">
      <c r="A105" s="51"/>
      <c r="B105" s="55"/>
      <c r="C105" s="75" t="s">
        <v>180</v>
      </c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462">
        <v>0</v>
      </c>
      <c r="R105" s="462">
        <v>0</v>
      </c>
      <c r="S105" s="58">
        <f t="shared" si="12"/>
        <v>0</v>
      </c>
      <c r="T105" s="462">
        <v>0</v>
      </c>
      <c r="U105" s="462">
        <v>0</v>
      </c>
      <c r="V105" s="58">
        <f t="shared" si="13"/>
        <v>0</v>
      </c>
      <c r="W105" s="57"/>
    </row>
    <row r="106" spans="1:24" s="54" customFormat="1" ht="6.2" customHeight="1">
      <c r="A106" s="51"/>
      <c r="B106" s="55"/>
      <c r="C106" s="75" t="s">
        <v>181</v>
      </c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462">
        <v>0</v>
      </c>
      <c r="R106" s="462">
        <v>0</v>
      </c>
      <c r="S106" s="58">
        <f t="shared" si="12"/>
        <v>0</v>
      </c>
      <c r="T106" s="462">
        <v>0</v>
      </c>
      <c r="U106" s="462">
        <v>0</v>
      </c>
      <c r="V106" s="58">
        <f t="shared" si="13"/>
        <v>0</v>
      </c>
      <c r="W106" s="57"/>
    </row>
    <row r="107" spans="1:24" s="54" customFormat="1" ht="6.2" customHeight="1">
      <c r="A107" s="51"/>
      <c r="B107" s="55"/>
      <c r="C107" s="75" t="s">
        <v>329</v>
      </c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462">
        <v>0</v>
      </c>
      <c r="R107" s="462">
        <v>0</v>
      </c>
      <c r="S107" s="58">
        <f t="shared" si="12"/>
        <v>0</v>
      </c>
      <c r="T107" s="462">
        <v>0</v>
      </c>
      <c r="U107" s="462">
        <v>0</v>
      </c>
      <c r="V107" s="58">
        <f t="shared" si="13"/>
        <v>0</v>
      </c>
      <c r="W107" s="57"/>
    </row>
    <row r="108" spans="1:24" s="54" customFormat="1" ht="6.2" customHeight="1">
      <c r="A108" s="51"/>
      <c r="B108" s="55"/>
      <c r="C108" s="2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8"/>
      <c r="R108" s="58"/>
      <c r="S108" s="58"/>
      <c r="T108" s="58"/>
      <c r="U108" s="58"/>
      <c r="V108" s="58"/>
      <c r="W108" s="57"/>
    </row>
    <row r="109" spans="1:24" s="54" customFormat="1" ht="6.2" customHeight="1">
      <c r="A109" s="51"/>
      <c r="B109" s="49" t="s">
        <v>30</v>
      </c>
      <c r="C109" s="2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415">
        <f>SUM(Q19+Q29+Q41+Q53+Q65+Q77+Q83+Q93+Q99)</f>
        <v>123953.25583000001</v>
      </c>
      <c r="R109" s="415">
        <f>SUM(R19+R29+R41+R53+R65+R77+R83+R93+R99)</f>
        <v>9406.6</v>
      </c>
      <c r="S109" s="415">
        <f>Q109+R109</f>
        <v>133359.85583000001</v>
      </c>
      <c r="T109" s="415">
        <f>SUM(T19+T29+T41+T53+T65+T77+T83+T93+T99)</f>
        <v>132812.04843000002</v>
      </c>
      <c r="U109" s="415">
        <f>SUM(U19+U29+U41+U53+U65+U77+U83+U93+U99)</f>
        <v>132812.04843000002</v>
      </c>
      <c r="V109" s="415">
        <f>S109-T109</f>
        <v>547.80739999999059</v>
      </c>
      <c r="W109" s="57"/>
    </row>
    <row r="110" spans="1:24" s="54" customFormat="1" ht="6.2" customHeight="1">
      <c r="A110" s="51"/>
      <c r="B110" s="55"/>
      <c r="C110" s="2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8"/>
      <c r="R110" s="58"/>
      <c r="S110" s="58"/>
      <c r="T110" s="58"/>
      <c r="U110" s="53"/>
      <c r="V110" s="53"/>
      <c r="W110" s="62"/>
    </row>
    <row r="111" spans="1:24" s="54" customFormat="1" ht="6.2" customHeight="1">
      <c r="A111" s="51"/>
      <c r="B111" s="55"/>
      <c r="C111" s="2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8"/>
      <c r="R111" s="58"/>
      <c r="S111" s="58"/>
      <c r="T111" s="58"/>
      <c r="U111" s="53"/>
      <c r="V111" s="53"/>
      <c r="W111" s="62"/>
    </row>
    <row r="112" spans="1:24" s="59" customFormat="1" ht="6.2" customHeight="1">
      <c r="A112" s="22"/>
      <c r="B112" s="64" t="s">
        <v>257</v>
      </c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1"/>
      <c r="R112" s="61"/>
      <c r="S112" s="61"/>
      <c r="T112" s="61"/>
      <c r="U112" s="61"/>
      <c r="V112" s="61"/>
      <c r="W112" s="60"/>
    </row>
    <row r="113" spans="1:23" s="59" customFormat="1" ht="6.2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8"/>
      <c r="R113" s="58"/>
      <c r="S113" s="58"/>
      <c r="T113" s="58"/>
      <c r="U113" s="58"/>
      <c r="V113" s="58"/>
      <c r="W113" s="57"/>
    </row>
    <row r="114" spans="1:23" s="54" customFormat="1" ht="6.2" customHeight="1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3"/>
      <c r="R114" s="53"/>
      <c r="S114" s="53"/>
      <c r="T114" s="53"/>
      <c r="U114" s="53"/>
      <c r="V114" s="53"/>
      <c r="W114" s="51"/>
    </row>
    <row r="115" spans="1:23" s="54" customFormat="1" ht="6.2" customHeight="1">
      <c r="A115" s="55" t="s">
        <v>114</v>
      </c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3"/>
      <c r="R115" s="53"/>
      <c r="S115" s="53"/>
      <c r="T115" s="53"/>
      <c r="U115" s="53"/>
      <c r="V115" s="53"/>
      <c r="W115" s="62"/>
    </row>
    <row r="116" spans="1:23" s="23" customFormat="1" ht="12" customHeight="1"/>
    <row r="117" spans="1:23" s="23" customFormat="1" ht="12" customHeight="1"/>
    <row r="118" spans="1:23" s="23" customFormat="1" ht="12" customHeight="1"/>
    <row r="119" spans="1:23" s="23" customFormat="1" ht="12" customHeight="1"/>
    <row r="120" spans="1:23" s="23" customFormat="1" ht="12" customHeight="1"/>
    <row r="121" spans="1:23" s="23" customFormat="1" ht="12" customHeight="1"/>
    <row r="122" spans="1:23" s="23" customFormat="1" ht="12" customHeight="1"/>
    <row r="123" spans="1:23" s="23" customFormat="1" ht="12" customHeight="1"/>
    <row r="124" spans="1:23" s="23" customFormat="1" ht="12" customHeight="1"/>
    <row r="125" spans="1:23" s="23" customFormat="1" ht="12" customHeight="1"/>
    <row r="126" spans="1:23" s="23" customFormat="1" ht="12" customHeight="1"/>
    <row r="127" spans="1:23" s="23" customFormat="1" ht="12" customHeight="1"/>
    <row r="128" spans="1:23" s="23" customFormat="1" ht="12" customHeight="1"/>
    <row r="129" s="23" customFormat="1" ht="12" customHeight="1"/>
    <row r="130" s="23" customFormat="1" ht="12" customHeight="1"/>
    <row r="131" s="23" customFormat="1" ht="12" customHeight="1"/>
    <row r="132" s="23" customFormat="1" ht="12" customHeight="1"/>
    <row r="133" s="25" customFormat="1" ht="11.25"/>
    <row r="134" s="25" customFormat="1" ht="11.25"/>
    <row r="135" s="25" customFormat="1" ht="11.25"/>
    <row r="136" s="25" customFormat="1" ht="11.25"/>
    <row r="137" s="25" customFormat="1" ht="11.25"/>
    <row r="138" s="25" customFormat="1" ht="11.25"/>
    <row r="139" s="25" customFormat="1" ht="11.25"/>
    <row r="140" s="25" customFormat="1" ht="11.25"/>
    <row r="141" s="25" customFormat="1" ht="11.25"/>
    <row r="142" s="25" customFormat="1" ht="11.25"/>
    <row r="143" s="25" customFormat="1" ht="11.25"/>
    <row r="144" s="25" customFormat="1" ht="11.25"/>
    <row r="145" s="25" customFormat="1" ht="11.25"/>
    <row r="146" s="25" customFormat="1" ht="11.25"/>
    <row r="147" s="25" customFormat="1" ht="11.25"/>
    <row r="148" s="25" customFormat="1" ht="11.25"/>
    <row r="149" s="25" customFormat="1" ht="11.25"/>
    <row r="150" s="25" customFormat="1" ht="11.25"/>
    <row r="151" s="25" customFormat="1" ht="11.25"/>
    <row r="152" s="25" customFormat="1" ht="11.25"/>
    <row r="153" s="25" customFormat="1" ht="11.25"/>
    <row r="154" s="25" customFormat="1" ht="11.25"/>
    <row r="155" s="25" customFormat="1" ht="11.25"/>
    <row r="156" s="25" customFormat="1" ht="11.25"/>
    <row r="157" s="25" customFormat="1" ht="11.25"/>
    <row r="158" s="25" customFormat="1" ht="11.25"/>
    <row r="159" s="25" customFormat="1" ht="11.25"/>
    <row r="160" s="25" customFormat="1" ht="11.25"/>
    <row r="161" s="25" customFormat="1" ht="11.25"/>
    <row r="162" s="25" customFormat="1" ht="11.25"/>
    <row r="163" s="25" customFormat="1" ht="11.25"/>
    <row r="164" s="25" customFormat="1" ht="11.25"/>
    <row r="165" s="25" customFormat="1" ht="11.25"/>
    <row r="166" s="25" customFormat="1" ht="11.25"/>
    <row r="167" s="25" customFormat="1" ht="11.25"/>
    <row r="168" s="25" customFormat="1" ht="11.25"/>
    <row r="169" s="25" customFormat="1" ht="11.25"/>
    <row r="170" s="25" customFormat="1" ht="11.25"/>
    <row r="171" s="25" customFormat="1" ht="11.25"/>
    <row r="172" s="25" customFormat="1" ht="11.25"/>
    <row r="173" s="25" customFormat="1" ht="11.25"/>
    <row r="174" s="25" customFormat="1" ht="11.25"/>
    <row r="175" s="25" customFormat="1" ht="11.25"/>
    <row r="176" s="25" customFormat="1" ht="11.25"/>
    <row r="177" s="25" customFormat="1" ht="11.25"/>
    <row r="178" s="25" customFormat="1" ht="11.25"/>
    <row r="179" s="25" customFormat="1" ht="11.25"/>
    <row r="180" s="25" customFormat="1" ht="11.25"/>
    <row r="181" s="25" customFormat="1" ht="11.25"/>
    <row r="182" s="25" customFormat="1" ht="11.25"/>
    <row r="183" s="25" customFormat="1" ht="11.25"/>
    <row r="184" s="25" customFormat="1" ht="11.25"/>
    <row r="185" s="25" customFormat="1" ht="11.25"/>
    <row r="186" s="25" customFormat="1" ht="11.25"/>
    <row r="187" s="25" customFormat="1" ht="11.25"/>
    <row r="188" s="25" customFormat="1" ht="11.25"/>
    <row r="189" s="25" customFormat="1" ht="11.25"/>
    <row r="190" s="25" customFormat="1" ht="11.25"/>
    <row r="191" s="25" customFormat="1" ht="11.25"/>
    <row r="192" s="25" customFormat="1" ht="11.25"/>
    <row r="193" s="25" customFormat="1" ht="11.25"/>
    <row r="194" s="25" customFormat="1" ht="11.25"/>
    <row r="195" s="25" customFormat="1" ht="11.25"/>
    <row r="196" s="25" customFormat="1" ht="11.25"/>
    <row r="197" s="25" customFormat="1" ht="11.25"/>
    <row r="198" s="25" customFormat="1" ht="11.25"/>
    <row r="199" s="25" customFormat="1" ht="11.25"/>
    <row r="200" s="25" customFormat="1" ht="11.25"/>
    <row r="201" s="25" customFormat="1" ht="11.25"/>
    <row r="202" s="25" customFormat="1" ht="11.25"/>
    <row r="203" s="25" customFormat="1" ht="11.25"/>
    <row r="204" s="25" customFormat="1" ht="11.25"/>
    <row r="205" s="25" customFormat="1" ht="11.25"/>
    <row r="206" s="25" customFormat="1" ht="11.25"/>
    <row r="207" s="25" customFormat="1" ht="11.25"/>
    <row r="208" s="25" customFormat="1" ht="11.25"/>
    <row r="209" s="25" customFormat="1" ht="11.25"/>
    <row r="210" s="25" customFormat="1" ht="11.25"/>
    <row r="211" s="25" customFormat="1" ht="11.25"/>
    <row r="212" s="25" customFormat="1" ht="11.25"/>
    <row r="213" s="25" customFormat="1" ht="11.25"/>
    <row r="214" s="25" customFormat="1" ht="11.25"/>
    <row r="215" s="25" customFormat="1" ht="11.25"/>
    <row r="216" s="25" customFormat="1" ht="11.25"/>
    <row r="217" s="25" customFormat="1" ht="11.25"/>
    <row r="218" s="25" customFormat="1" ht="11.25"/>
    <row r="219" s="25" customFormat="1" ht="11.25"/>
    <row r="220" s="25" customFormat="1" ht="11.25"/>
    <row r="221" s="25" customFormat="1" ht="11.25"/>
    <row r="222" s="25" customFormat="1" ht="11.25"/>
    <row r="223" s="25" customFormat="1" ht="11.25"/>
    <row r="224" s="25" customFormat="1" ht="11.25"/>
    <row r="225" s="25" customFormat="1" ht="11.25"/>
    <row r="226" s="25" customFormat="1" ht="11.25"/>
    <row r="227" s="25" customFormat="1" ht="11.25"/>
    <row r="228" s="25" customFormat="1" ht="11.25"/>
    <row r="229" s="25" customFormat="1" ht="11.25"/>
    <row r="230" s="25" customFormat="1" ht="11.25"/>
    <row r="231" s="25" customFormat="1" ht="11.25"/>
    <row r="232" s="25" customFormat="1" ht="11.25"/>
    <row r="233" s="25" customFormat="1" ht="11.25"/>
    <row r="234" s="25" customFormat="1" ht="11.25"/>
    <row r="235" s="25" customFormat="1" ht="11.25"/>
    <row r="236" s="25" customFormat="1" ht="11.25"/>
    <row r="237" s="25" customFormat="1" ht="11.25"/>
    <row r="238" s="25" customFormat="1" ht="11.25"/>
    <row r="239" s="25" customFormat="1" ht="11.25"/>
    <row r="240" s="25" customFormat="1" ht="11.25"/>
    <row r="241" s="25" customFormat="1" ht="11.25"/>
    <row r="242" s="25" customFormat="1" ht="11.25"/>
    <row r="243" s="25" customFormat="1" ht="11.25"/>
    <row r="244" s="25" customFormat="1" ht="11.25"/>
    <row r="245" s="25" customFormat="1" ht="11.25"/>
    <row r="246" s="25" customFormat="1" ht="11.25"/>
    <row r="247" s="25" customFormat="1" ht="11.25"/>
    <row r="248" s="25" customFormat="1" ht="11.25"/>
    <row r="249" s="25" customFormat="1" ht="11.25"/>
    <row r="250" s="25" customFormat="1" ht="11.25"/>
    <row r="251" s="25" customFormat="1" ht="11.25"/>
    <row r="252" s="25" customFormat="1" ht="11.25"/>
    <row r="253" s="25" customFormat="1" ht="11.25"/>
    <row r="254" s="25" customFormat="1" ht="11.25"/>
    <row r="255" s="25" customFormat="1" ht="11.25"/>
    <row r="256" s="25" customFormat="1" ht="11.25"/>
    <row r="257" s="25" customFormat="1" ht="11.25"/>
    <row r="258" s="25" customFormat="1" ht="11.25"/>
    <row r="259" s="25" customFormat="1" ht="11.25"/>
    <row r="260" s="25" customFormat="1" ht="11.25"/>
    <row r="261" s="25" customFormat="1" ht="11.25"/>
    <row r="262" s="25" customFormat="1" ht="11.25"/>
    <row r="263" s="25" customFormat="1" ht="11.25"/>
    <row r="264" s="25" customFormat="1" ht="11.25"/>
    <row r="265" s="25" customFormat="1" ht="11.25"/>
    <row r="266" s="25" customFormat="1" ht="11.25"/>
    <row r="267" s="25" customFormat="1" ht="11.25"/>
    <row r="268" s="25" customFormat="1" ht="11.25"/>
    <row r="269" s="25" customFormat="1" ht="11.25"/>
    <row r="270" s="25" customFormat="1" ht="11.25"/>
    <row r="271" s="25" customFormat="1" ht="11.25"/>
    <row r="272" s="25" customFormat="1" ht="11.25"/>
    <row r="273" s="25" customFormat="1" ht="11.25"/>
    <row r="274" s="25" customFormat="1" ht="11.25"/>
    <row r="275" s="25" customFormat="1" ht="11.25"/>
    <row r="276" s="25" customFormat="1" ht="11.25"/>
    <row r="277" s="25" customFormat="1" ht="11.25"/>
    <row r="278" s="25" customFormat="1" ht="11.25"/>
    <row r="279" s="25" customFormat="1" ht="11.25"/>
    <row r="280" s="25" customFormat="1" ht="11.25"/>
    <row r="281" s="25" customFormat="1" ht="11.25"/>
    <row r="282" s="25" customFormat="1" ht="11.25"/>
    <row r="283" s="25" customFormat="1" ht="11.25"/>
    <row r="284" s="25" customFormat="1" ht="11.25"/>
    <row r="285" s="25" customFormat="1" ht="11.25"/>
    <row r="286" s="25" customFormat="1" ht="11.25"/>
    <row r="287" s="25" customFormat="1" ht="11.25"/>
    <row r="288" s="25" customFormat="1" ht="11.25"/>
    <row r="289" s="25" customFormat="1" ht="11.25"/>
    <row r="290" s="25" customFormat="1" ht="11.25"/>
    <row r="291" s="25" customFormat="1" ht="11.25"/>
    <row r="292" s="25" customFormat="1" ht="11.25"/>
    <row r="293" s="25" customFormat="1" ht="11.25"/>
    <row r="294" s="25" customFormat="1" ht="11.25"/>
    <row r="295" s="25" customFormat="1" ht="11.25"/>
    <row r="296" s="25" customFormat="1" ht="11.25"/>
    <row r="297" s="25" customFormat="1" ht="11.25"/>
    <row r="298" s="25" customFormat="1" ht="11.25"/>
    <row r="299" s="25" customFormat="1" ht="11.25"/>
    <row r="300" s="25" customFormat="1" ht="11.25"/>
    <row r="301" s="25" customFormat="1" ht="11.25"/>
    <row r="302" s="25" customFormat="1" ht="11.25"/>
    <row r="303" s="25" customFormat="1" ht="11.25"/>
    <row r="304" s="25" customFormat="1" ht="11.25"/>
    <row r="305" s="25" customFormat="1" ht="11.25"/>
    <row r="306" s="25" customFormat="1" ht="11.25"/>
    <row r="307" s="25" customFormat="1" ht="11.25"/>
    <row r="308" s="25" customFormat="1" ht="11.25"/>
    <row r="309" s="25" customFormat="1" ht="11.25"/>
    <row r="310" s="25" customFormat="1" ht="11.25"/>
    <row r="311" s="25" customFormat="1" ht="11.25"/>
    <row r="312" s="25" customFormat="1" ht="11.25"/>
    <row r="313" s="25" customFormat="1" ht="11.25"/>
    <row r="314" s="25" customFormat="1" ht="11.25"/>
    <row r="315" s="25" customFormat="1" ht="11.25"/>
    <row r="316" s="25" customFormat="1" ht="11.25"/>
    <row r="317" s="25" customFormat="1" ht="11.25"/>
    <row r="318" s="25" customFormat="1" ht="11.25"/>
    <row r="319" s="25" customFormat="1" ht="11.25"/>
    <row r="320" s="25" customFormat="1" ht="11.25"/>
    <row r="321" s="25" customFormat="1" ht="11.25"/>
    <row r="322" s="25" customFormat="1" ht="11.25"/>
    <row r="323" s="25" customFormat="1" ht="11.25"/>
    <row r="324" s="25" customFormat="1" ht="11.25"/>
    <row r="325" s="25" customFormat="1" ht="11.25"/>
    <row r="326" s="25" customFormat="1" ht="11.25"/>
    <row r="327" s="25" customFormat="1" ht="11.25"/>
    <row r="328" s="25" customFormat="1" ht="11.25"/>
    <row r="329" s="25" customFormat="1" ht="11.25"/>
    <row r="330" s="25" customFormat="1" ht="11.25"/>
    <row r="331" s="25" customFormat="1" ht="11.25"/>
    <row r="332" s="25" customFormat="1" ht="11.25"/>
    <row r="333" s="25" customFormat="1" ht="11.25"/>
    <row r="334" s="25" customFormat="1" ht="11.25"/>
    <row r="335" s="25" customFormat="1" ht="11.25"/>
    <row r="336" s="25" customFormat="1" ht="11.25"/>
    <row r="337" s="25" customFormat="1" ht="11.25"/>
    <row r="338" s="25" customFormat="1" ht="11.25"/>
    <row r="339" s="25" customFormat="1" ht="11.25"/>
    <row r="340" s="25" customFormat="1" ht="11.25"/>
    <row r="341" s="25" customFormat="1" ht="11.25"/>
    <row r="342" s="25" customFormat="1" ht="11.25"/>
    <row r="343" s="25" customFormat="1" ht="11.25"/>
    <row r="344" s="25" customFormat="1" ht="11.25"/>
    <row r="345" s="25" customFormat="1" ht="11.25"/>
    <row r="346" s="25" customFormat="1" ht="11.25"/>
    <row r="347" s="25" customFormat="1" ht="11.25"/>
    <row r="348" s="25" customFormat="1" ht="11.25"/>
    <row r="349" s="25" customFormat="1" ht="11.25"/>
    <row r="350" s="25" customFormat="1" ht="11.25"/>
    <row r="351" s="25" customFormat="1" ht="11.25"/>
    <row r="352" s="25" customFormat="1" ht="11.25"/>
    <row r="353" s="25" customFormat="1" ht="11.25"/>
    <row r="354" s="25" customFormat="1" ht="11.25"/>
    <row r="355" s="25" customFormat="1" ht="11.25"/>
    <row r="356" s="25" customFormat="1" ht="11.25"/>
    <row r="357" s="25" customFormat="1" ht="11.25"/>
    <row r="358" s="25" customFormat="1" ht="11.25"/>
    <row r="359" s="25" customFormat="1" ht="11.25"/>
    <row r="360" s="25" customFormat="1" ht="11.25"/>
    <row r="361" s="25" customFormat="1" ht="11.25"/>
    <row r="362" s="25" customFormat="1" ht="11.25"/>
    <row r="363" s="25" customFormat="1" ht="11.25"/>
    <row r="364" s="25" customFormat="1" ht="11.25"/>
    <row r="365" s="25" customFormat="1" ht="11.25"/>
    <row r="366" s="25" customFormat="1" ht="11.25"/>
    <row r="367" s="25" customFormat="1" ht="11.25"/>
    <row r="368" s="25" customFormat="1" ht="11.25"/>
    <row r="369" s="25" customFormat="1" ht="11.25"/>
    <row r="370" s="25" customFormat="1" ht="11.25"/>
    <row r="371" s="25" customFormat="1" ht="11.25"/>
    <row r="372" s="25" customFormat="1" ht="11.25"/>
    <row r="373" s="25" customFormat="1" ht="11.25"/>
    <row r="374" s="25" customFormat="1" ht="11.25"/>
    <row r="375" s="25" customFormat="1" ht="11.25"/>
    <row r="376" s="25" customFormat="1" ht="11.25"/>
    <row r="377" s="25" customFormat="1" ht="11.25"/>
    <row r="378" s="25" customFormat="1" ht="11.25"/>
    <row r="379" s="25" customFormat="1" ht="11.25"/>
    <row r="380" s="25" customFormat="1" ht="11.25"/>
    <row r="381" s="25" customFormat="1" ht="11.25"/>
    <row r="382" s="25" customFormat="1" ht="11.25"/>
    <row r="383" s="25" customFormat="1" ht="11.25"/>
    <row r="384" s="25" customFormat="1" ht="11.25"/>
    <row r="385" s="25" customFormat="1" ht="11.25"/>
    <row r="386" s="25" customFormat="1" ht="11.25"/>
    <row r="387" s="25" customFormat="1" ht="11.25"/>
    <row r="388" s="25" customFormat="1" ht="11.25"/>
    <row r="389" s="25" customFormat="1" ht="11.25"/>
    <row r="390" s="25" customFormat="1" ht="11.25"/>
    <row r="391" s="25" customFormat="1" ht="11.25"/>
    <row r="392" s="25" customFormat="1" ht="11.25"/>
    <row r="393" s="25" customFormat="1" ht="11.25"/>
    <row r="394" s="25" customFormat="1" ht="11.25"/>
    <row r="395" s="25" customFormat="1" ht="11.25"/>
    <row r="396" s="25" customFormat="1" ht="11.25"/>
    <row r="397" s="25" customFormat="1" ht="11.25"/>
    <row r="398" s="25" customFormat="1" ht="11.25"/>
    <row r="399" s="25" customFormat="1" ht="11.25"/>
    <row r="400" s="25" customFormat="1" ht="11.25"/>
    <row r="401" s="25" customFormat="1" ht="11.25"/>
    <row r="402" s="25" customFormat="1" ht="11.25"/>
    <row r="403" s="25" customFormat="1" ht="11.25"/>
    <row r="404" s="25" customFormat="1" ht="11.25"/>
    <row r="405" s="25" customFormat="1" ht="11.25"/>
    <row r="406" s="25" customFormat="1" ht="11.25"/>
    <row r="407" s="25" customFormat="1" ht="11.25"/>
    <row r="408" s="25" customFormat="1" ht="11.25"/>
    <row r="409" s="25" customFormat="1" ht="11.25"/>
    <row r="410" s="25" customFormat="1" ht="11.25"/>
    <row r="411" s="25" customFormat="1" ht="11.25"/>
    <row r="412" s="25" customFormat="1" ht="11.25"/>
    <row r="413" s="25" customFormat="1" ht="11.25"/>
    <row r="414" s="25" customFormat="1" ht="11.25"/>
    <row r="415" s="25" customFormat="1" ht="11.25"/>
    <row r="416" s="25" customFormat="1" ht="11.25"/>
    <row r="417" s="25" customFormat="1" ht="11.25"/>
    <row r="418" s="25" customFormat="1" ht="11.25"/>
    <row r="419" s="25" customFormat="1" ht="11.25"/>
    <row r="420" s="25" customFormat="1" ht="11.25"/>
    <row r="421" s="25" customFormat="1" ht="11.25"/>
    <row r="422" s="25" customFormat="1" ht="11.25"/>
    <row r="423" s="25" customFormat="1" ht="11.25"/>
    <row r="424" s="25" customFormat="1" ht="11.25"/>
    <row r="425" s="25" customFormat="1" ht="11.25"/>
    <row r="426" s="25" customFormat="1" ht="11.25"/>
    <row r="427" s="25" customFormat="1" ht="11.25"/>
    <row r="428" s="25" customFormat="1" ht="11.25"/>
    <row r="429" s="25" customFormat="1" ht="11.25"/>
    <row r="430" s="25" customFormat="1" ht="11.25"/>
    <row r="431" s="25" customFormat="1" ht="11.25"/>
    <row r="432" s="25" customFormat="1" ht="11.25"/>
    <row r="433" s="25" customFormat="1" ht="11.25"/>
    <row r="434" s="25" customFormat="1" ht="11.25"/>
    <row r="435" s="25" customFormat="1" ht="11.25"/>
    <row r="436" s="25" customFormat="1" ht="11.25"/>
  </sheetData>
  <sheetProtection password="C3D2" sheet="1" objects="1" scenarios="1"/>
  <conditionalFormatting sqref="W83:W109 Q110:T111 W18:W81">
    <cfRule type="cellIs" dxfId="2" priority="3" operator="equal">
      <formula>0</formula>
    </cfRule>
  </conditionalFormatting>
  <pageMargins left="0.59055118110236227" right="0" top="0" bottom="0" header="0" footer="0"/>
  <pageSetup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E440"/>
  <sheetViews>
    <sheetView showGridLines="0" topLeftCell="A25" zoomScale="140" zoomScaleNormal="140" zoomScaleSheetLayoutView="115" workbookViewId="0">
      <selection activeCell="C29" sqref="C29:H29"/>
    </sheetView>
  </sheetViews>
  <sheetFormatPr baseColWidth="10" defaultRowHeight="15"/>
  <cols>
    <col min="1" max="1" width="0.85546875" style="9" customWidth="1"/>
    <col min="2" max="10" width="3.5703125" style="9" customWidth="1"/>
    <col min="11" max="15" width="3.5703125" style="93" customWidth="1"/>
    <col min="16" max="17" width="3.5703125" style="9" customWidth="1"/>
    <col min="18" max="23" width="12.7109375" style="9" customWidth="1"/>
    <col min="24" max="24" width="0.85546875" style="9" customWidth="1"/>
    <col min="25" max="25" width="10.7109375" style="9" customWidth="1"/>
    <col min="26" max="41" width="9.5703125" style="9" customWidth="1"/>
    <col min="42" max="57" width="2.7109375" style="9" customWidth="1"/>
    <col min="58" max="122" width="2.7109375" style="10" customWidth="1"/>
    <col min="123" max="16384" width="11.42578125" style="10"/>
  </cols>
  <sheetData>
    <row r="1" spans="1:25" s="16" customFormat="1" ht="11.1" customHeight="1">
      <c r="K1" s="88"/>
      <c r="L1" s="88"/>
      <c r="M1" s="88"/>
      <c r="N1" s="88"/>
      <c r="O1" s="88"/>
    </row>
    <row r="2" spans="1:25" s="16" customFormat="1" ht="11.1" customHeight="1">
      <c r="K2" s="88"/>
      <c r="L2" s="88"/>
      <c r="M2" s="88"/>
      <c r="N2" s="88"/>
      <c r="O2" s="88"/>
    </row>
    <row r="3" spans="1:25" s="16" customFormat="1" ht="11.1" customHeight="1">
      <c r="K3" s="88"/>
      <c r="L3" s="88"/>
      <c r="M3" s="88"/>
      <c r="N3" s="88"/>
      <c r="O3" s="88"/>
    </row>
    <row r="4" spans="1:25" s="16" customFormat="1" ht="11.1" customHeight="1">
      <c r="K4" s="88"/>
      <c r="L4" s="88"/>
      <c r="M4" s="88"/>
      <c r="N4" s="88"/>
      <c r="O4" s="88"/>
    </row>
    <row r="5" spans="1:25" s="16" customFormat="1" ht="11.1" customHeight="1">
      <c r="K5" s="88"/>
      <c r="L5" s="88"/>
      <c r="M5" s="88"/>
      <c r="N5" s="88"/>
      <c r="O5" s="88"/>
    </row>
    <row r="6" spans="1:25" s="16" customFormat="1" ht="11.1" customHeight="1">
      <c r="K6" s="88"/>
      <c r="L6" s="88"/>
      <c r="M6" s="88"/>
      <c r="N6" s="88"/>
      <c r="O6" s="88"/>
    </row>
    <row r="7" spans="1:25" s="16" customFormat="1" ht="11.1" customHeight="1">
      <c r="K7" s="88"/>
      <c r="L7" s="88"/>
      <c r="M7" s="88"/>
      <c r="N7" s="88"/>
      <c r="O7" s="88"/>
    </row>
    <row r="8" spans="1:25" s="16" customFormat="1" ht="11.1" customHeight="1">
      <c r="K8" s="88"/>
      <c r="L8" s="88"/>
      <c r="M8" s="88"/>
      <c r="N8" s="88"/>
      <c r="O8" s="88"/>
    </row>
    <row r="9" spans="1:25" s="16" customFormat="1" ht="11.1" customHeight="1">
      <c r="K9" s="88"/>
      <c r="L9" s="88"/>
      <c r="M9" s="88"/>
      <c r="N9" s="88"/>
      <c r="O9" s="88"/>
    </row>
    <row r="10" spans="1:25" s="13" customFormat="1" ht="3.95" customHeight="1">
      <c r="G10" s="14"/>
      <c r="H10" s="14"/>
      <c r="I10" s="15"/>
      <c r="J10" s="15"/>
      <c r="K10" s="15"/>
      <c r="L10" s="15"/>
      <c r="M10" s="15"/>
      <c r="N10" s="15"/>
      <c r="O10" s="15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s="25" customFormat="1" ht="11.1" customHeight="1">
      <c r="A11" s="393" t="str">
        <f>EF_01!$A$9</f>
        <v>ÓRGANOS AUTONÓMOS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5"/>
      <c r="U11" s="394"/>
      <c r="V11" s="394"/>
      <c r="W11" s="394"/>
      <c r="X11" s="394"/>
      <c r="Y11" s="44" t="s">
        <v>28</v>
      </c>
    </row>
    <row r="12" spans="1:25" s="25" customFormat="1" ht="11.1" customHeight="1">
      <c r="A12" s="393" t="str">
        <f>EF_01!$A$10</f>
        <v>INSTITUTO DE ACCESO A LA INFORMACIÓN PÚBLICA Y PROTECCIÓN DE DATOS PERSONALES DEL DISTRITO FEDERAL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5"/>
      <c r="U12" s="394"/>
      <c r="V12" s="394"/>
      <c r="W12" s="394"/>
      <c r="X12" s="394"/>
      <c r="Y12" s="44" t="s">
        <v>28</v>
      </c>
    </row>
    <row r="13" spans="1:25" s="25" customFormat="1" ht="11.1" customHeight="1">
      <c r="A13" s="394" t="s">
        <v>331</v>
      </c>
      <c r="B13" s="394"/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5"/>
      <c r="U13" s="394"/>
      <c r="V13" s="394"/>
      <c r="W13" s="394"/>
      <c r="X13" s="394"/>
      <c r="Y13" s="44" t="s">
        <v>28</v>
      </c>
    </row>
    <row r="14" spans="1:25" s="25" customFormat="1" ht="11.1" customHeight="1">
      <c r="A14" s="396" t="s">
        <v>2</v>
      </c>
      <c r="B14" s="396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5"/>
      <c r="U14" s="394"/>
      <c r="V14" s="394"/>
      <c r="W14" s="394"/>
      <c r="X14" s="394"/>
      <c r="Y14" s="44" t="s">
        <v>28</v>
      </c>
    </row>
    <row r="15" spans="1:25" s="23" customFormat="1" ht="3.95" customHeight="1">
      <c r="A15" s="35"/>
      <c r="B15" s="35"/>
      <c r="C15" s="45"/>
      <c r="D15" s="45"/>
      <c r="E15" s="45"/>
      <c r="F15" s="45"/>
      <c r="G15" s="45"/>
      <c r="H15" s="45"/>
      <c r="I15" s="45"/>
      <c r="J15" s="45"/>
      <c r="K15" s="89"/>
      <c r="L15" s="89"/>
      <c r="M15" s="89"/>
      <c r="N15" s="89"/>
      <c r="O15" s="89"/>
      <c r="P15" s="45"/>
      <c r="Q15" s="45"/>
      <c r="R15" s="45"/>
      <c r="S15" s="45"/>
      <c r="T15" s="36"/>
      <c r="U15" s="45"/>
      <c r="V15" s="45"/>
      <c r="W15" s="45"/>
      <c r="X15" s="45"/>
      <c r="Y15" s="46"/>
    </row>
    <row r="16" spans="1:25" s="29" customFormat="1" ht="11.1" customHeight="1">
      <c r="A16" s="397"/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8"/>
      <c r="R16" s="398" t="s">
        <v>227</v>
      </c>
      <c r="S16" s="398" t="s">
        <v>221</v>
      </c>
      <c r="T16" s="398" t="s">
        <v>227</v>
      </c>
      <c r="U16" s="398" t="s">
        <v>227</v>
      </c>
      <c r="V16" s="398" t="s">
        <v>227</v>
      </c>
      <c r="W16" s="399"/>
      <c r="X16" s="399"/>
      <c r="Y16" s="28"/>
    </row>
    <row r="17" spans="1:57" s="29" customFormat="1" ht="11.1" customHeight="1">
      <c r="A17" s="397"/>
      <c r="B17" s="400" t="s">
        <v>232</v>
      </c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8"/>
      <c r="S17" s="401" t="s">
        <v>229</v>
      </c>
      <c r="T17" s="398"/>
      <c r="U17" s="398"/>
      <c r="V17" s="398"/>
      <c r="W17" s="399" t="s">
        <v>271</v>
      </c>
      <c r="X17" s="399"/>
      <c r="Y17" s="28"/>
    </row>
    <row r="18" spans="1:57" s="29" customFormat="1" ht="11.1" customHeight="1">
      <c r="A18" s="397"/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8"/>
      <c r="R18" s="398" t="s">
        <v>228</v>
      </c>
      <c r="S18" s="398" t="s">
        <v>223</v>
      </c>
      <c r="T18" s="398" t="s">
        <v>224</v>
      </c>
      <c r="U18" s="398" t="s">
        <v>225</v>
      </c>
      <c r="V18" s="398" t="s">
        <v>230</v>
      </c>
      <c r="W18" s="399"/>
      <c r="X18" s="399"/>
      <c r="Y18" s="28"/>
    </row>
    <row r="19" spans="1:57" s="39" customFormat="1" ht="8.25" customHeight="1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92"/>
      <c r="L19" s="92"/>
      <c r="M19" s="92"/>
      <c r="N19" s="92"/>
      <c r="O19" s="92"/>
      <c r="P19" s="30"/>
      <c r="Q19" s="37"/>
      <c r="R19" s="68"/>
      <c r="S19" s="68"/>
      <c r="T19" s="68"/>
      <c r="U19" s="68"/>
      <c r="V19" s="68"/>
      <c r="W19" s="68"/>
      <c r="X19" s="69"/>
      <c r="Y19" s="40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</row>
    <row r="20" spans="1:57" s="39" customFormat="1" ht="8.25" customHeight="1">
      <c r="A20" s="30"/>
      <c r="B20" s="32" t="s">
        <v>332</v>
      </c>
      <c r="C20" s="30"/>
      <c r="D20" s="30"/>
      <c r="E20" s="30"/>
      <c r="F20" s="30"/>
      <c r="G20" s="30"/>
      <c r="H20" s="30"/>
      <c r="I20" s="30"/>
      <c r="J20" s="30"/>
      <c r="K20" s="92"/>
      <c r="L20" s="92"/>
      <c r="M20" s="92"/>
      <c r="N20" s="92"/>
      <c r="O20" s="92"/>
      <c r="P20" s="30"/>
      <c r="Q20" s="37"/>
      <c r="R20" s="413">
        <f>SUM(R22:R29)</f>
        <v>123953.26655</v>
      </c>
      <c r="S20" s="413">
        <f>SUM(S22:S29)</f>
        <v>9406.6</v>
      </c>
      <c r="T20" s="413">
        <f>SUM(R20+S20)</f>
        <v>133359.86655000001</v>
      </c>
      <c r="U20" s="413">
        <f>SUM(U22:U29)</f>
        <v>132812.01693000001</v>
      </c>
      <c r="V20" s="413">
        <f>SUM(V22:V29)</f>
        <v>132812.01693000001</v>
      </c>
      <c r="W20" s="413">
        <f>SUM(T20-U20)</f>
        <v>547.84961999999359</v>
      </c>
      <c r="X20" s="69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</row>
    <row r="21" spans="1:57" s="39" customFormat="1" ht="8.25" customHeight="1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92"/>
      <c r="L21" s="92"/>
      <c r="M21" s="92"/>
      <c r="N21" s="92"/>
      <c r="O21" s="92"/>
      <c r="P21" s="30"/>
      <c r="Q21" s="37"/>
      <c r="R21" s="68"/>
      <c r="S21" s="68"/>
      <c r="T21" s="68"/>
      <c r="U21" s="68"/>
      <c r="V21" s="68"/>
      <c r="W21" s="68"/>
      <c r="X21" s="69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</row>
    <row r="22" spans="1:57" s="39" customFormat="1" ht="8.25" customHeight="1">
      <c r="A22" s="30"/>
      <c r="B22" s="30"/>
      <c r="C22" s="76" t="s">
        <v>333</v>
      </c>
      <c r="D22" s="30"/>
      <c r="E22" s="30"/>
      <c r="F22" s="30"/>
      <c r="G22" s="30"/>
      <c r="H22" s="30"/>
      <c r="I22" s="30"/>
      <c r="J22" s="30"/>
      <c r="K22" s="92"/>
      <c r="L22" s="92"/>
      <c r="M22" s="92"/>
      <c r="N22" s="92"/>
      <c r="O22" s="92"/>
      <c r="P22" s="30"/>
      <c r="Q22" s="30"/>
      <c r="R22" s="292"/>
      <c r="S22" s="292"/>
      <c r="T22" s="344">
        <f t="shared" ref="T22:T29" si="0">SUM(R22+S22)</f>
        <v>0</v>
      </c>
      <c r="U22" s="292"/>
      <c r="V22" s="292"/>
      <c r="W22" s="344">
        <f t="shared" ref="W22:W29" si="1">SUM(T22-U22)</f>
        <v>0</v>
      </c>
      <c r="X22" s="69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</row>
    <row r="23" spans="1:57" s="39" customFormat="1" ht="8.25" customHeight="1">
      <c r="A23" s="30"/>
      <c r="B23" s="30"/>
      <c r="C23" s="76" t="s">
        <v>334</v>
      </c>
      <c r="D23" s="30"/>
      <c r="E23" s="30"/>
      <c r="F23" s="30"/>
      <c r="G23" s="30"/>
      <c r="H23" s="30"/>
      <c r="I23" s="30"/>
      <c r="J23" s="30"/>
      <c r="K23" s="92"/>
      <c r="L23" s="92"/>
      <c r="M23" s="92"/>
      <c r="N23" s="92"/>
      <c r="O23" s="92"/>
      <c r="P23" s="30"/>
      <c r="Q23" s="30"/>
      <c r="R23" s="292"/>
      <c r="S23" s="292"/>
      <c r="T23" s="344">
        <f t="shared" si="0"/>
        <v>0</v>
      </c>
      <c r="U23" s="292"/>
      <c r="V23" s="292"/>
      <c r="W23" s="344">
        <f t="shared" si="1"/>
        <v>0</v>
      </c>
      <c r="X23" s="69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</row>
    <row r="24" spans="1:57" s="39" customFormat="1" ht="8.25" customHeight="1">
      <c r="A24" s="30"/>
      <c r="B24" s="30"/>
      <c r="C24" s="76" t="s">
        <v>335</v>
      </c>
      <c r="D24" s="30"/>
      <c r="E24" s="30"/>
      <c r="F24" s="30"/>
      <c r="G24" s="30"/>
      <c r="H24" s="30"/>
      <c r="I24" s="30"/>
      <c r="J24" s="30"/>
      <c r="K24" s="92"/>
      <c r="L24" s="92"/>
      <c r="M24" s="92"/>
      <c r="N24" s="92"/>
      <c r="O24" s="92"/>
      <c r="P24" s="30"/>
      <c r="Q24" s="30"/>
      <c r="R24" s="292"/>
      <c r="S24" s="292"/>
      <c r="T24" s="344">
        <f t="shared" si="0"/>
        <v>0</v>
      </c>
      <c r="U24" s="292"/>
      <c r="V24" s="292"/>
      <c r="W24" s="344">
        <f t="shared" si="1"/>
        <v>0</v>
      </c>
      <c r="X24" s="69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</row>
    <row r="25" spans="1:57" s="39" customFormat="1" ht="8.25" customHeight="1">
      <c r="A25" s="30"/>
      <c r="B25" s="30"/>
      <c r="C25" s="76" t="s">
        <v>336</v>
      </c>
      <c r="D25" s="30"/>
      <c r="E25" s="30"/>
      <c r="F25" s="30"/>
      <c r="G25" s="30"/>
      <c r="H25" s="30"/>
      <c r="I25" s="30"/>
      <c r="J25" s="30"/>
      <c r="K25" s="92"/>
      <c r="L25" s="92"/>
      <c r="M25" s="92"/>
      <c r="N25" s="92"/>
      <c r="O25" s="92"/>
      <c r="P25" s="30"/>
      <c r="Q25" s="30"/>
      <c r="R25" s="292"/>
      <c r="S25" s="292"/>
      <c r="T25" s="344">
        <f t="shared" si="0"/>
        <v>0</v>
      </c>
      <c r="U25" s="292"/>
      <c r="V25" s="292"/>
      <c r="W25" s="344">
        <f t="shared" si="1"/>
        <v>0</v>
      </c>
      <c r="X25" s="69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</row>
    <row r="26" spans="1:57" s="39" customFormat="1" ht="8.25" customHeight="1">
      <c r="A26" s="30"/>
      <c r="B26" s="30"/>
      <c r="C26" s="76" t="s">
        <v>337</v>
      </c>
      <c r="D26" s="30"/>
      <c r="E26" s="30"/>
      <c r="F26" s="30"/>
      <c r="G26" s="30"/>
      <c r="H26" s="30"/>
      <c r="I26" s="30"/>
      <c r="J26" s="30"/>
      <c r="K26" s="92"/>
      <c r="L26" s="92"/>
      <c r="M26" s="92"/>
      <c r="N26" s="92"/>
      <c r="O26" s="92"/>
      <c r="P26" s="30"/>
      <c r="Q26" s="30"/>
      <c r="R26" s="292"/>
      <c r="S26" s="292"/>
      <c r="T26" s="344">
        <f t="shared" si="0"/>
        <v>0</v>
      </c>
      <c r="U26" s="292"/>
      <c r="V26" s="292"/>
      <c r="W26" s="344">
        <f t="shared" si="1"/>
        <v>0</v>
      </c>
      <c r="X26" s="69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</row>
    <row r="27" spans="1:57" s="39" customFormat="1" ht="8.25" customHeight="1">
      <c r="A27" s="30"/>
      <c r="B27" s="30"/>
      <c r="C27" s="76" t="s">
        <v>338</v>
      </c>
      <c r="D27" s="30"/>
      <c r="E27" s="30"/>
      <c r="F27" s="30"/>
      <c r="G27" s="30"/>
      <c r="H27" s="30"/>
      <c r="I27" s="30"/>
      <c r="J27" s="30"/>
      <c r="K27" s="92"/>
      <c r="L27" s="92"/>
      <c r="M27" s="92"/>
      <c r="N27" s="92"/>
      <c r="O27" s="92"/>
      <c r="P27" s="30"/>
      <c r="Q27" s="30"/>
      <c r="R27" s="292"/>
      <c r="S27" s="292"/>
      <c r="T27" s="344">
        <f t="shared" si="0"/>
        <v>0</v>
      </c>
      <c r="U27" s="292"/>
      <c r="V27" s="292"/>
      <c r="W27" s="344">
        <f t="shared" si="1"/>
        <v>0</v>
      </c>
      <c r="X27" s="69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</row>
    <row r="28" spans="1:57" s="39" customFormat="1" ht="8.25" customHeight="1">
      <c r="A28" s="30"/>
      <c r="B28" s="30"/>
      <c r="C28" s="76" t="s">
        <v>339</v>
      </c>
      <c r="D28" s="30"/>
      <c r="E28" s="30"/>
      <c r="F28" s="30"/>
      <c r="G28" s="30"/>
      <c r="H28" s="30"/>
      <c r="I28" s="30"/>
      <c r="J28" s="30"/>
      <c r="K28" s="92"/>
      <c r="L28" s="92"/>
      <c r="M28" s="92"/>
      <c r="N28" s="92"/>
      <c r="O28" s="92"/>
      <c r="P28" s="30"/>
      <c r="Q28" s="30"/>
      <c r="R28" s="292"/>
      <c r="S28" s="292"/>
      <c r="T28" s="344">
        <f t="shared" si="0"/>
        <v>0</v>
      </c>
      <c r="U28" s="292"/>
      <c r="V28" s="292"/>
      <c r="W28" s="344">
        <f t="shared" si="1"/>
        <v>0</v>
      </c>
      <c r="X28" s="69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</row>
    <row r="29" spans="1:57" s="39" customFormat="1" ht="8.25" customHeight="1">
      <c r="A29" s="30"/>
      <c r="B29" s="30"/>
      <c r="C29" s="76" t="s">
        <v>307</v>
      </c>
      <c r="D29" s="30"/>
      <c r="E29" s="30"/>
      <c r="F29" s="30"/>
      <c r="G29" s="30"/>
      <c r="H29" s="30"/>
      <c r="I29" s="30"/>
      <c r="J29" s="30"/>
      <c r="K29" s="92"/>
      <c r="L29" s="92"/>
      <c r="M29" s="92"/>
      <c r="N29" s="92"/>
      <c r="O29" s="92"/>
      <c r="P29" s="30"/>
      <c r="Q29" s="30"/>
      <c r="R29" s="292">
        <v>123953.26655</v>
      </c>
      <c r="S29" s="292">
        <v>9406.6</v>
      </c>
      <c r="T29" s="344">
        <f t="shared" si="0"/>
        <v>133359.86655000001</v>
      </c>
      <c r="U29" s="292">
        <v>132812.01693000001</v>
      </c>
      <c r="V29" s="292">
        <v>132812.01693000001</v>
      </c>
      <c r="W29" s="344">
        <f t="shared" si="1"/>
        <v>547.84961999999359</v>
      </c>
      <c r="X29" s="69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</row>
    <row r="30" spans="1:57" s="39" customFormat="1" ht="8.25" customHeight="1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92"/>
      <c r="L30" s="92"/>
      <c r="M30" s="92"/>
      <c r="N30" s="92"/>
      <c r="O30" s="92"/>
      <c r="P30" s="30"/>
      <c r="Q30" s="37"/>
      <c r="R30" s="68"/>
      <c r="S30" s="68"/>
      <c r="T30" s="68"/>
      <c r="U30" s="68"/>
      <c r="V30" s="68"/>
      <c r="W30" s="68"/>
      <c r="X30" s="69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</row>
    <row r="31" spans="1:57" s="39" customFormat="1" ht="8.25" customHeight="1">
      <c r="A31" s="30"/>
      <c r="B31" s="32" t="s">
        <v>340</v>
      </c>
      <c r="C31" s="30"/>
      <c r="D31" s="30"/>
      <c r="E31" s="30"/>
      <c r="F31" s="30"/>
      <c r="G31" s="30"/>
      <c r="H31" s="30"/>
      <c r="I31" s="30"/>
      <c r="J31" s="30"/>
      <c r="K31" s="92"/>
      <c r="L31" s="92"/>
      <c r="M31" s="92"/>
      <c r="N31" s="92"/>
      <c r="O31" s="92"/>
      <c r="P31" s="30"/>
      <c r="Q31" s="37"/>
      <c r="R31" s="413">
        <f>SUM(R33:R39)</f>
        <v>0</v>
      </c>
      <c r="S31" s="413">
        <f>SUM(S33:S39)</f>
        <v>0</v>
      </c>
      <c r="T31" s="413">
        <f>SUM(R31+S31)</f>
        <v>0</v>
      </c>
      <c r="U31" s="413">
        <f>SUM(U33:U39)</f>
        <v>0</v>
      </c>
      <c r="V31" s="413">
        <f>SUM(V33:V39)</f>
        <v>0</v>
      </c>
      <c r="W31" s="413">
        <f>SUM(T31-U31)</f>
        <v>0</v>
      </c>
      <c r="X31" s="69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</row>
    <row r="32" spans="1:57" s="39" customFormat="1" ht="8.2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92"/>
      <c r="L32" s="92"/>
      <c r="M32" s="92"/>
      <c r="N32" s="92"/>
      <c r="O32" s="92"/>
      <c r="P32" s="30"/>
      <c r="Q32" s="37"/>
      <c r="R32" s="68"/>
      <c r="S32" s="68"/>
      <c r="T32" s="68"/>
      <c r="U32" s="68"/>
      <c r="V32" s="68"/>
      <c r="W32" s="68"/>
      <c r="X32" s="69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</row>
    <row r="33" spans="1:57" s="39" customFormat="1" ht="8.25" customHeight="1">
      <c r="A33" s="30"/>
      <c r="B33" s="30"/>
      <c r="C33" s="79" t="s">
        <v>341</v>
      </c>
      <c r="D33" s="30"/>
      <c r="E33" s="30"/>
      <c r="F33" s="30"/>
      <c r="G33" s="30"/>
      <c r="H33" s="30"/>
      <c r="I33" s="30"/>
      <c r="J33" s="30"/>
      <c r="K33" s="92"/>
      <c r="L33" s="92"/>
      <c r="M33" s="92"/>
      <c r="N33" s="92"/>
      <c r="O33" s="92"/>
      <c r="P33" s="30"/>
      <c r="Q33" s="30"/>
      <c r="R33" s="292"/>
      <c r="S33" s="292"/>
      <c r="T33" s="344">
        <f t="shared" ref="T33:T39" si="2">SUM(R33+S33)</f>
        <v>0</v>
      </c>
      <c r="U33" s="292"/>
      <c r="V33" s="292"/>
      <c r="W33" s="344">
        <f t="shared" ref="W33:W39" si="3">SUM(T33-U33)</f>
        <v>0</v>
      </c>
      <c r="X33" s="69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</row>
    <row r="34" spans="1:57" s="39" customFormat="1" ht="8.25" customHeight="1">
      <c r="A34" s="30"/>
      <c r="B34" s="30"/>
      <c r="C34" s="79" t="s">
        <v>342</v>
      </c>
      <c r="D34" s="30"/>
      <c r="E34" s="30"/>
      <c r="F34" s="30"/>
      <c r="G34" s="30"/>
      <c r="H34" s="30"/>
      <c r="I34" s="30"/>
      <c r="J34" s="30"/>
      <c r="K34" s="92"/>
      <c r="L34" s="92"/>
      <c r="M34" s="92"/>
      <c r="N34" s="92"/>
      <c r="O34" s="92"/>
      <c r="P34" s="30"/>
      <c r="Q34" s="30"/>
      <c r="R34" s="292"/>
      <c r="S34" s="292"/>
      <c r="T34" s="344">
        <f t="shared" si="2"/>
        <v>0</v>
      </c>
      <c r="U34" s="292"/>
      <c r="V34" s="292"/>
      <c r="W34" s="344">
        <f t="shared" si="3"/>
        <v>0</v>
      </c>
      <c r="X34" s="69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</row>
    <row r="35" spans="1:57" s="39" customFormat="1" ht="8.25" customHeight="1">
      <c r="A35" s="30"/>
      <c r="B35" s="30"/>
      <c r="C35" s="79" t="s">
        <v>343</v>
      </c>
      <c r="D35" s="30"/>
      <c r="E35" s="30"/>
      <c r="F35" s="30"/>
      <c r="G35" s="30"/>
      <c r="H35" s="30"/>
      <c r="I35" s="30"/>
      <c r="J35" s="30"/>
      <c r="K35" s="92"/>
      <c r="L35" s="92"/>
      <c r="M35" s="92"/>
      <c r="N35" s="92"/>
      <c r="O35" s="92"/>
      <c r="P35" s="30"/>
      <c r="Q35" s="30"/>
      <c r="R35" s="292"/>
      <c r="S35" s="292"/>
      <c r="T35" s="344">
        <f t="shared" si="2"/>
        <v>0</v>
      </c>
      <c r="U35" s="292"/>
      <c r="V35" s="292"/>
      <c r="W35" s="344">
        <f t="shared" si="3"/>
        <v>0</v>
      </c>
      <c r="X35" s="69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</row>
    <row r="36" spans="1:57" s="39" customFormat="1" ht="8.25" customHeight="1">
      <c r="A36" s="30"/>
      <c r="B36" s="30"/>
      <c r="C36" s="79" t="s">
        <v>344</v>
      </c>
      <c r="D36" s="30"/>
      <c r="E36" s="30"/>
      <c r="F36" s="30"/>
      <c r="G36" s="30"/>
      <c r="H36" s="30"/>
      <c r="I36" s="30"/>
      <c r="J36" s="30"/>
      <c r="K36" s="92"/>
      <c r="L36" s="92"/>
      <c r="M36" s="92"/>
      <c r="N36" s="92"/>
      <c r="O36" s="92"/>
      <c r="P36" s="30"/>
      <c r="Q36" s="30"/>
      <c r="R36" s="292"/>
      <c r="S36" s="292"/>
      <c r="T36" s="344">
        <f t="shared" si="2"/>
        <v>0</v>
      </c>
      <c r="U36" s="292"/>
      <c r="V36" s="292"/>
      <c r="W36" s="344">
        <f t="shared" si="3"/>
        <v>0</v>
      </c>
      <c r="X36" s="69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</row>
    <row r="37" spans="1:57" s="39" customFormat="1" ht="8.25" customHeight="1">
      <c r="A37" s="30"/>
      <c r="B37" s="30"/>
      <c r="C37" s="79" t="s">
        <v>345</v>
      </c>
      <c r="D37" s="30"/>
      <c r="E37" s="30"/>
      <c r="F37" s="30"/>
      <c r="G37" s="30"/>
      <c r="H37" s="30"/>
      <c r="I37" s="30"/>
      <c r="J37" s="30"/>
      <c r="K37" s="92"/>
      <c r="L37" s="92"/>
      <c r="M37" s="92"/>
      <c r="N37" s="92"/>
      <c r="O37" s="92"/>
      <c r="P37" s="30"/>
      <c r="Q37" s="30"/>
      <c r="R37" s="292"/>
      <c r="S37" s="292"/>
      <c r="T37" s="344">
        <f t="shared" si="2"/>
        <v>0</v>
      </c>
      <c r="U37" s="292"/>
      <c r="V37" s="292"/>
      <c r="W37" s="344">
        <f t="shared" si="3"/>
        <v>0</v>
      </c>
      <c r="X37" s="69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</row>
    <row r="38" spans="1:57" s="39" customFormat="1" ht="8.25" customHeight="1">
      <c r="A38" s="30"/>
      <c r="B38" s="30"/>
      <c r="C38" s="79" t="s">
        <v>346</v>
      </c>
      <c r="D38" s="30"/>
      <c r="E38" s="30"/>
      <c r="F38" s="30"/>
      <c r="G38" s="30"/>
      <c r="H38" s="30"/>
      <c r="I38" s="30"/>
      <c r="J38" s="30"/>
      <c r="K38" s="92"/>
      <c r="L38" s="92"/>
      <c r="M38" s="92"/>
      <c r="N38" s="92"/>
      <c r="O38" s="92"/>
      <c r="P38" s="30"/>
      <c r="Q38" s="30"/>
      <c r="R38" s="292"/>
      <c r="S38" s="292"/>
      <c r="T38" s="344">
        <f t="shared" si="2"/>
        <v>0</v>
      </c>
      <c r="U38" s="292"/>
      <c r="V38" s="292"/>
      <c r="W38" s="344">
        <f t="shared" si="3"/>
        <v>0</v>
      </c>
      <c r="X38" s="69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</row>
    <row r="39" spans="1:57" s="39" customFormat="1" ht="8.25" customHeight="1">
      <c r="A39" s="30"/>
      <c r="B39" s="30"/>
      <c r="C39" s="79" t="s">
        <v>347</v>
      </c>
      <c r="D39" s="30"/>
      <c r="E39" s="30"/>
      <c r="F39" s="30"/>
      <c r="G39" s="30"/>
      <c r="H39" s="30"/>
      <c r="I39" s="30"/>
      <c r="J39" s="30"/>
      <c r="K39" s="92"/>
      <c r="L39" s="92"/>
      <c r="M39" s="92"/>
      <c r="N39" s="92"/>
      <c r="O39" s="92"/>
      <c r="P39" s="30"/>
      <c r="Q39" s="30"/>
      <c r="R39" s="292"/>
      <c r="S39" s="292"/>
      <c r="T39" s="344">
        <f t="shared" si="2"/>
        <v>0</v>
      </c>
      <c r="U39" s="292"/>
      <c r="V39" s="292"/>
      <c r="W39" s="344">
        <f t="shared" si="3"/>
        <v>0</v>
      </c>
      <c r="X39" s="69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</row>
    <row r="40" spans="1:57" s="39" customFormat="1" ht="8.2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92"/>
      <c r="L40" s="92"/>
      <c r="M40" s="92"/>
      <c r="N40" s="92"/>
      <c r="O40" s="92"/>
      <c r="P40" s="30"/>
      <c r="Q40" s="37"/>
      <c r="R40" s="68"/>
      <c r="S40" s="68"/>
      <c r="T40" s="68"/>
      <c r="U40" s="68"/>
      <c r="V40" s="68"/>
      <c r="W40" s="68"/>
      <c r="X40" s="69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</row>
    <row r="41" spans="1:57" s="39" customFormat="1" ht="8.25" customHeight="1">
      <c r="A41" s="30"/>
      <c r="B41" s="81" t="s">
        <v>348</v>
      </c>
      <c r="C41" s="30"/>
      <c r="D41" s="30"/>
      <c r="E41" s="30"/>
      <c r="F41" s="30"/>
      <c r="G41" s="30"/>
      <c r="H41" s="30"/>
      <c r="I41" s="30"/>
      <c r="J41" s="30"/>
      <c r="K41" s="92"/>
      <c r="L41" s="92"/>
      <c r="M41" s="92"/>
      <c r="N41" s="92"/>
      <c r="O41" s="92"/>
      <c r="P41" s="30"/>
      <c r="Q41" s="37"/>
      <c r="R41" s="413">
        <f>SUM(R43:R51)</f>
        <v>0</v>
      </c>
      <c r="S41" s="413">
        <f>SUM(S43:S51)</f>
        <v>0</v>
      </c>
      <c r="T41" s="413">
        <f>SUM(R41+S41)</f>
        <v>0</v>
      </c>
      <c r="U41" s="413">
        <f>SUM(U43:U51)</f>
        <v>0</v>
      </c>
      <c r="V41" s="413">
        <f>SUM(V43:V51)</f>
        <v>0</v>
      </c>
      <c r="W41" s="413">
        <f>SUM(T41-U41)</f>
        <v>0</v>
      </c>
      <c r="X41" s="69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</row>
    <row r="42" spans="1:57" s="39" customFormat="1" ht="8.2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92"/>
      <c r="L42" s="92"/>
      <c r="M42" s="92"/>
      <c r="N42" s="92"/>
      <c r="O42" s="92"/>
      <c r="P42" s="30"/>
      <c r="Q42" s="37"/>
      <c r="R42" s="68"/>
      <c r="S42" s="68"/>
      <c r="T42" s="68"/>
      <c r="U42" s="68"/>
      <c r="V42" s="68"/>
      <c r="W42" s="68"/>
      <c r="X42" s="69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</row>
    <row r="43" spans="1:57" s="39" customFormat="1" ht="8.25" customHeight="1">
      <c r="A43" s="30"/>
      <c r="B43" s="30"/>
      <c r="C43" s="84" t="s">
        <v>349</v>
      </c>
      <c r="D43" s="30"/>
      <c r="E43" s="30"/>
      <c r="F43" s="30"/>
      <c r="G43" s="30"/>
      <c r="H43" s="30"/>
      <c r="I43" s="30"/>
      <c r="J43" s="30"/>
      <c r="K43" s="92"/>
      <c r="L43" s="92"/>
      <c r="M43" s="92"/>
      <c r="N43" s="92"/>
      <c r="O43" s="92"/>
      <c r="P43" s="30"/>
      <c r="Q43" s="30"/>
      <c r="R43" s="292"/>
      <c r="S43" s="292"/>
      <c r="T43" s="344">
        <f t="shared" ref="T43:T51" si="4">SUM(R43+S43)</f>
        <v>0</v>
      </c>
      <c r="U43" s="292"/>
      <c r="V43" s="292"/>
      <c r="W43" s="344">
        <f t="shared" ref="W43:W51" si="5">SUM(T43-U43)</f>
        <v>0</v>
      </c>
      <c r="X43" s="69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</row>
    <row r="44" spans="1:57" s="39" customFormat="1" ht="8.25" customHeight="1">
      <c r="A44" s="30"/>
      <c r="B44" s="30"/>
      <c r="C44" s="84" t="s">
        <v>350</v>
      </c>
      <c r="D44" s="30"/>
      <c r="E44" s="30"/>
      <c r="F44" s="30"/>
      <c r="G44" s="30"/>
      <c r="H44" s="30"/>
      <c r="I44" s="30"/>
      <c r="J44" s="30"/>
      <c r="K44" s="92"/>
      <c r="L44" s="92"/>
      <c r="M44" s="92"/>
      <c r="N44" s="92"/>
      <c r="O44" s="92"/>
      <c r="P44" s="30"/>
      <c r="Q44" s="30"/>
      <c r="R44" s="292"/>
      <c r="S44" s="292"/>
      <c r="T44" s="344">
        <f t="shared" si="4"/>
        <v>0</v>
      </c>
      <c r="U44" s="292"/>
      <c r="V44" s="292"/>
      <c r="W44" s="344">
        <f t="shared" si="5"/>
        <v>0</v>
      </c>
      <c r="X44" s="69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</row>
    <row r="45" spans="1:57" s="77" customFormat="1" ht="8.25" customHeight="1">
      <c r="A45" s="80"/>
      <c r="B45" s="80"/>
      <c r="C45" s="84" t="s">
        <v>351</v>
      </c>
      <c r="D45" s="80"/>
      <c r="E45" s="80"/>
      <c r="F45" s="80"/>
      <c r="G45" s="80"/>
      <c r="H45" s="80"/>
      <c r="I45" s="80"/>
      <c r="J45" s="80"/>
      <c r="K45" s="92"/>
      <c r="L45" s="92"/>
      <c r="M45" s="92"/>
      <c r="N45" s="92"/>
      <c r="O45" s="92"/>
      <c r="P45" s="80"/>
      <c r="Q45" s="80"/>
      <c r="R45" s="292"/>
      <c r="S45" s="292"/>
      <c r="T45" s="344">
        <f t="shared" si="4"/>
        <v>0</v>
      </c>
      <c r="U45" s="292"/>
      <c r="V45" s="292"/>
      <c r="W45" s="344">
        <f t="shared" si="5"/>
        <v>0</v>
      </c>
      <c r="X45" s="69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</row>
    <row r="46" spans="1:57" s="77" customFormat="1" ht="8.25" customHeight="1">
      <c r="A46" s="80"/>
      <c r="B46" s="80"/>
      <c r="C46" s="84" t="s">
        <v>352</v>
      </c>
      <c r="D46" s="80"/>
      <c r="E46" s="80"/>
      <c r="F46" s="80"/>
      <c r="G46" s="80"/>
      <c r="H46" s="80"/>
      <c r="I46" s="80"/>
      <c r="J46" s="80"/>
      <c r="K46" s="92"/>
      <c r="L46" s="92"/>
      <c r="M46" s="92"/>
      <c r="N46" s="92"/>
      <c r="O46" s="92"/>
      <c r="P46" s="80"/>
      <c r="Q46" s="80"/>
      <c r="R46" s="292"/>
      <c r="S46" s="292"/>
      <c r="T46" s="344">
        <f t="shared" si="4"/>
        <v>0</v>
      </c>
      <c r="U46" s="292"/>
      <c r="V46" s="292"/>
      <c r="W46" s="344">
        <f t="shared" si="5"/>
        <v>0</v>
      </c>
      <c r="X46" s="69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</row>
    <row r="47" spans="1:57" s="77" customFormat="1" ht="8.25" customHeight="1">
      <c r="A47" s="80"/>
      <c r="B47" s="80"/>
      <c r="C47" s="84" t="s">
        <v>353</v>
      </c>
      <c r="D47" s="80"/>
      <c r="E47" s="80"/>
      <c r="F47" s="80"/>
      <c r="G47" s="80"/>
      <c r="H47" s="80"/>
      <c r="I47" s="80"/>
      <c r="J47" s="80"/>
      <c r="K47" s="92"/>
      <c r="L47" s="92"/>
      <c r="M47" s="92"/>
      <c r="N47" s="92"/>
      <c r="O47" s="92"/>
      <c r="P47" s="80"/>
      <c r="Q47" s="80"/>
      <c r="R47" s="292"/>
      <c r="S47" s="292"/>
      <c r="T47" s="344">
        <f t="shared" si="4"/>
        <v>0</v>
      </c>
      <c r="U47" s="292"/>
      <c r="V47" s="292"/>
      <c r="W47" s="344">
        <f t="shared" si="5"/>
        <v>0</v>
      </c>
      <c r="X47" s="69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</row>
    <row r="48" spans="1:57" s="77" customFormat="1" ht="8.25" customHeight="1">
      <c r="A48" s="80"/>
      <c r="B48" s="80"/>
      <c r="C48" s="84" t="s">
        <v>354</v>
      </c>
      <c r="D48" s="80"/>
      <c r="E48" s="80"/>
      <c r="F48" s="80"/>
      <c r="G48" s="80"/>
      <c r="H48" s="80"/>
      <c r="I48" s="80"/>
      <c r="J48" s="80"/>
      <c r="K48" s="92"/>
      <c r="L48" s="92"/>
      <c r="M48" s="92"/>
      <c r="N48" s="92"/>
      <c r="O48" s="92"/>
      <c r="P48" s="80"/>
      <c r="Q48" s="80"/>
      <c r="R48" s="292"/>
      <c r="S48" s="292"/>
      <c r="T48" s="344">
        <f t="shared" si="4"/>
        <v>0</v>
      </c>
      <c r="U48" s="292"/>
      <c r="V48" s="292"/>
      <c r="W48" s="344">
        <f t="shared" si="5"/>
        <v>0</v>
      </c>
      <c r="X48" s="69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</row>
    <row r="49" spans="1:57" s="39" customFormat="1" ht="8.25" customHeight="1">
      <c r="A49" s="30"/>
      <c r="B49" s="30"/>
      <c r="C49" s="84" t="s">
        <v>355</v>
      </c>
      <c r="D49" s="30"/>
      <c r="E49" s="30"/>
      <c r="F49" s="30"/>
      <c r="G49" s="30"/>
      <c r="H49" s="30"/>
      <c r="I49" s="30"/>
      <c r="J49" s="30"/>
      <c r="K49" s="92"/>
      <c r="L49" s="92"/>
      <c r="M49" s="92"/>
      <c r="N49" s="92"/>
      <c r="O49" s="92"/>
      <c r="P49" s="30"/>
      <c r="Q49" s="30"/>
      <c r="R49" s="292"/>
      <c r="S49" s="292"/>
      <c r="T49" s="344">
        <f t="shared" si="4"/>
        <v>0</v>
      </c>
      <c r="U49" s="292"/>
      <c r="V49" s="292"/>
      <c r="W49" s="344">
        <f t="shared" si="5"/>
        <v>0</v>
      </c>
      <c r="X49" s="69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</row>
    <row r="50" spans="1:57" s="39" customFormat="1" ht="8.25" customHeight="1">
      <c r="A50" s="30"/>
      <c r="B50" s="30"/>
      <c r="C50" s="84" t="s">
        <v>356</v>
      </c>
      <c r="D50" s="30"/>
      <c r="E50" s="30"/>
      <c r="F50" s="30"/>
      <c r="G50" s="30"/>
      <c r="H50" s="30"/>
      <c r="I50" s="30"/>
      <c r="J50" s="30"/>
      <c r="K50" s="92"/>
      <c r="L50" s="92"/>
      <c r="M50" s="92"/>
      <c r="N50" s="92"/>
      <c r="O50" s="92"/>
      <c r="P50" s="30"/>
      <c r="Q50" s="30"/>
      <c r="R50" s="292"/>
      <c r="S50" s="292"/>
      <c r="T50" s="344">
        <f t="shared" si="4"/>
        <v>0</v>
      </c>
      <c r="U50" s="292"/>
      <c r="V50" s="292"/>
      <c r="W50" s="344">
        <f t="shared" si="5"/>
        <v>0</v>
      </c>
      <c r="X50" s="69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</row>
    <row r="51" spans="1:57" s="39" customFormat="1" ht="8.25" customHeight="1">
      <c r="A51" s="30"/>
      <c r="B51" s="30"/>
      <c r="C51" s="84" t="s">
        <v>357</v>
      </c>
      <c r="D51" s="30"/>
      <c r="E51" s="30"/>
      <c r="F51" s="30"/>
      <c r="G51" s="30"/>
      <c r="H51" s="30"/>
      <c r="I51" s="30"/>
      <c r="J51" s="30"/>
      <c r="K51" s="92"/>
      <c r="L51" s="92"/>
      <c r="M51" s="92"/>
      <c r="N51" s="92"/>
      <c r="O51" s="92"/>
      <c r="P51" s="30"/>
      <c r="Q51" s="30"/>
      <c r="R51" s="292"/>
      <c r="S51" s="292"/>
      <c r="T51" s="344">
        <f t="shared" si="4"/>
        <v>0</v>
      </c>
      <c r="U51" s="292"/>
      <c r="V51" s="292"/>
      <c r="W51" s="344">
        <f t="shared" si="5"/>
        <v>0</v>
      </c>
      <c r="X51" s="69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</row>
    <row r="52" spans="1:57" s="82" customFormat="1" ht="8.25" customHeight="1">
      <c r="A52" s="85"/>
      <c r="B52" s="85"/>
      <c r="C52" s="84"/>
      <c r="D52" s="85"/>
      <c r="E52" s="85"/>
      <c r="F52" s="85"/>
      <c r="G52" s="85"/>
      <c r="H52" s="85"/>
      <c r="I52" s="85"/>
      <c r="J52" s="85"/>
      <c r="K52" s="92"/>
      <c r="L52" s="92"/>
      <c r="M52" s="92"/>
      <c r="N52" s="92"/>
      <c r="O52" s="92"/>
      <c r="P52" s="85"/>
      <c r="Q52" s="85"/>
      <c r="R52" s="353"/>
      <c r="S52" s="353"/>
      <c r="T52" s="353"/>
      <c r="U52" s="353"/>
      <c r="V52" s="353"/>
      <c r="W52" s="353"/>
      <c r="X52" s="69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</row>
    <row r="53" spans="1:57" s="82" customFormat="1" ht="8.25" customHeight="1">
      <c r="A53" s="85"/>
      <c r="B53" s="87" t="s">
        <v>358</v>
      </c>
      <c r="C53" s="85"/>
      <c r="D53" s="85"/>
      <c r="E53" s="85"/>
      <c r="F53" s="85"/>
      <c r="G53" s="85"/>
      <c r="H53" s="85"/>
      <c r="I53" s="85"/>
      <c r="J53" s="85"/>
      <c r="K53" s="92"/>
      <c r="L53" s="92"/>
      <c r="M53" s="92"/>
      <c r="N53" s="92"/>
      <c r="O53" s="92"/>
      <c r="P53" s="85"/>
      <c r="Q53" s="86"/>
      <c r="R53" s="413">
        <f>SUM(R55:R58)</f>
        <v>0</v>
      </c>
      <c r="S53" s="413">
        <f>SUM(S55:S58)</f>
        <v>0</v>
      </c>
      <c r="T53" s="413">
        <f>SUM(R53+S53)</f>
        <v>0</v>
      </c>
      <c r="U53" s="413">
        <f>SUM(U55:U58)</f>
        <v>0</v>
      </c>
      <c r="V53" s="413">
        <f>SUM(V55:V58)</f>
        <v>0</v>
      </c>
      <c r="W53" s="413">
        <f>SUM(T53-U53)</f>
        <v>0</v>
      </c>
      <c r="X53" s="69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</row>
    <row r="54" spans="1:57" s="82" customFormat="1" ht="8.25" customHeight="1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92"/>
      <c r="L54" s="92"/>
      <c r="M54" s="92"/>
      <c r="N54" s="92"/>
      <c r="O54" s="92"/>
      <c r="P54" s="85"/>
      <c r="Q54" s="86"/>
      <c r="R54" s="284"/>
      <c r="S54" s="284"/>
      <c r="T54" s="68"/>
      <c r="U54" s="284"/>
      <c r="V54" s="284"/>
      <c r="W54" s="68"/>
      <c r="X54" s="69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</row>
    <row r="55" spans="1:57" s="82" customFormat="1" ht="8.25" customHeight="1">
      <c r="A55" s="85"/>
      <c r="B55" s="85"/>
      <c r="C55" s="91" t="s">
        <v>359</v>
      </c>
      <c r="D55" s="85"/>
      <c r="E55" s="85"/>
      <c r="F55" s="85"/>
      <c r="G55" s="85"/>
      <c r="H55" s="85"/>
      <c r="I55" s="85"/>
      <c r="J55" s="85"/>
      <c r="K55" s="92"/>
      <c r="L55" s="92"/>
      <c r="M55" s="92"/>
      <c r="N55" s="92"/>
      <c r="O55" s="92"/>
      <c r="P55" s="85"/>
      <c r="Q55" s="85"/>
      <c r="R55" s="292"/>
      <c r="S55" s="292"/>
      <c r="T55" s="344">
        <f>SUM(R55+S55)</f>
        <v>0</v>
      </c>
      <c r="U55" s="292"/>
      <c r="V55" s="292"/>
      <c r="W55" s="344">
        <f>SUM(T55-U55)</f>
        <v>0</v>
      </c>
      <c r="X55" s="69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</row>
    <row r="56" spans="1:57" s="82" customFormat="1" ht="8.25" customHeight="1">
      <c r="A56" s="85"/>
      <c r="B56" s="85"/>
      <c r="C56" s="91" t="s">
        <v>360</v>
      </c>
      <c r="D56" s="85"/>
      <c r="E56" s="85"/>
      <c r="F56" s="85"/>
      <c r="G56" s="85"/>
      <c r="H56" s="85"/>
      <c r="I56" s="85"/>
      <c r="J56" s="85"/>
      <c r="K56" s="92"/>
      <c r="L56" s="92"/>
      <c r="M56" s="92"/>
      <c r="N56" s="92"/>
      <c r="O56" s="92"/>
      <c r="P56" s="85"/>
      <c r="Q56" s="85"/>
      <c r="R56" s="292"/>
      <c r="S56" s="292"/>
      <c r="T56" s="344">
        <f>SUM(R56+S56)</f>
        <v>0</v>
      </c>
      <c r="U56" s="292"/>
      <c r="V56" s="292"/>
      <c r="W56" s="344">
        <f>SUM(T56-U56)</f>
        <v>0</v>
      </c>
      <c r="X56" s="69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</row>
    <row r="57" spans="1:57" s="82" customFormat="1" ht="8.25" customHeight="1">
      <c r="A57" s="85"/>
      <c r="B57" s="85"/>
      <c r="C57" s="91" t="s">
        <v>361</v>
      </c>
      <c r="D57" s="85"/>
      <c r="E57" s="85"/>
      <c r="F57" s="85"/>
      <c r="G57" s="85"/>
      <c r="H57" s="85"/>
      <c r="I57" s="85"/>
      <c r="J57" s="85"/>
      <c r="K57" s="92"/>
      <c r="L57" s="92"/>
      <c r="M57" s="92"/>
      <c r="N57" s="92"/>
      <c r="O57" s="92"/>
      <c r="P57" s="85"/>
      <c r="Q57" s="85"/>
      <c r="R57" s="292"/>
      <c r="S57" s="292"/>
      <c r="T57" s="344">
        <f>SUM(R57+S57)</f>
        <v>0</v>
      </c>
      <c r="U57" s="292"/>
      <c r="V57" s="292"/>
      <c r="W57" s="344">
        <f>SUM(T57-U57)</f>
        <v>0</v>
      </c>
      <c r="X57" s="69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</row>
    <row r="58" spans="1:57" s="82" customFormat="1" ht="8.25" customHeight="1">
      <c r="A58" s="85"/>
      <c r="B58" s="85"/>
      <c r="C58" s="91" t="s">
        <v>362</v>
      </c>
      <c r="D58" s="85"/>
      <c r="E58" s="85"/>
      <c r="F58" s="85"/>
      <c r="G58" s="85"/>
      <c r="H58" s="85"/>
      <c r="I58" s="85"/>
      <c r="J58" s="85"/>
      <c r="K58" s="92"/>
      <c r="L58" s="92"/>
      <c r="M58" s="92"/>
      <c r="N58" s="92"/>
      <c r="O58" s="92"/>
      <c r="P58" s="85"/>
      <c r="Q58" s="85"/>
      <c r="R58" s="292"/>
      <c r="S58" s="292"/>
      <c r="T58" s="344">
        <f>SUM(R58+S58)</f>
        <v>0</v>
      </c>
      <c r="U58" s="292"/>
      <c r="V58" s="292"/>
      <c r="W58" s="344">
        <f>SUM(T58-U58)</f>
        <v>0</v>
      </c>
      <c r="X58" s="69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</row>
    <row r="59" spans="1:57" s="39" customFormat="1" ht="8.2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92"/>
      <c r="L59" s="92"/>
      <c r="M59" s="92"/>
      <c r="N59" s="92"/>
      <c r="O59" s="92"/>
      <c r="P59" s="30"/>
      <c r="Q59" s="37"/>
      <c r="R59" s="68"/>
      <c r="S59" s="68"/>
      <c r="T59" s="68"/>
      <c r="U59" s="68"/>
      <c r="V59" s="68"/>
      <c r="W59" s="68"/>
      <c r="X59" s="69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</row>
    <row r="60" spans="1:57" s="39" customFormat="1" ht="8.25" customHeight="1">
      <c r="A60" s="30"/>
      <c r="B60" s="66" t="s">
        <v>30</v>
      </c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3">
        <f>SUM(R20+R31+R41+R53)</f>
        <v>123953.26655</v>
      </c>
      <c r="S60" s="413">
        <f>SUM(S20+S31+S41+S53)</f>
        <v>9406.6</v>
      </c>
      <c r="T60" s="413">
        <f>SUM(R60+S60)</f>
        <v>133359.86655000001</v>
      </c>
      <c r="U60" s="413">
        <f>SUM(U20+U31+U41+U53)</f>
        <v>132812.01693000001</v>
      </c>
      <c r="V60" s="413">
        <f>SUM(V20+V31+V41+V53)</f>
        <v>132812.01693000001</v>
      </c>
      <c r="W60" s="413">
        <f>SUM(T60-U60)</f>
        <v>547.84961999999359</v>
      </c>
      <c r="X60" s="69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</row>
    <row r="61" spans="1:57" s="82" customFormat="1" ht="8.25" customHeight="1">
      <c r="A61" s="92"/>
      <c r="B61" s="66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3"/>
      <c r="S61" s="413"/>
      <c r="T61" s="413"/>
      <c r="U61" s="413"/>
      <c r="V61" s="413"/>
      <c r="W61" s="413"/>
      <c r="X61" s="69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</row>
    <row r="62" spans="1:57" s="39" customFormat="1" ht="8.2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92"/>
      <c r="L62" s="92"/>
      <c r="M62" s="92"/>
      <c r="N62" s="92"/>
      <c r="O62" s="92"/>
      <c r="P62" s="30"/>
      <c r="Q62" s="37"/>
      <c r="R62" s="68"/>
      <c r="S62" s="68"/>
      <c r="T62" s="68"/>
      <c r="U62" s="68"/>
      <c r="V62" s="68"/>
      <c r="W62" s="68"/>
      <c r="X62" s="38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</row>
    <row r="63" spans="1:57" s="39" customFormat="1" ht="8.25" customHeight="1">
      <c r="A63" s="22" t="s">
        <v>257</v>
      </c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2"/>
      <c r="S63" s="42"/>
      <c r="T63" s="43"/>
      <c r="U63" s="42"/>
      <c r="V63" s="42"/>
      <c r="W63" s="42"/>
      <c r="X63" s="65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</row>
    <row r="64" spans="1:57" s="39" customFormat="1" ht="8.25" customHeight="1">
      <c r="A64" s="353"/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3"/>
      <c r="P64" s="353"/>
      <c r="Q64" s="354"/>
      <c r="R64" s="355"/>
      <c r="S64" s="355"/>
      <c r="T64" s="355"/>
      <c r="U64" s="355"/>
      <c r="V64" s="355"/>
      <c r="W64" s="355"/>
      <c r="X64" s="69"/>
      <c r="Y64" s="40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</row>
    <row r="65" spans="1:57" s="48" customFormat="1" ht="8.25" customHeight="1">
      <c r="A65" s="47" t="s">
        <v>115</v>
      </c>
      <c r="B65" s="30"/>
      <c r="C65" s="30"/>
      <c r="D65" s="30"/>
      <c r="E65" s="30"/>
      <c r="F65" s="30"/>
      <c r="G65" s="30"/>
      <c r="H65" s="30"/>
      <c r="I65" s="30"/>
      <c r="J65" s="30"/>
      <c r="K65" s="92"/>
      <c r="L65" s="92"/>
      <c r="M65" s="92"/>
      <c r="N65" s="92"/>
      <c r="O65" s="92"/>
      <c r="P65" s="30"/>
      <c r="Q65" s="30"/>
      <c r="R65" s="30"/>
      <c r="S65" s="30"/>
      <c r="T65" s="30"/>
      <c r="U65" s="30"/>
      <c r="V65" s="30"/>
      <c r="W65" s="63"/>
      <c r="X65" s="63"/>
      <c r="Y65" s="30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</row>
    <row r="66" spans="1:57" s="39" customFormat="1" ht="10.5" customHeight="1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90"/>
      <c r="L66" s="90"/>
      <c r="M66" s="90"/>
      <c r="N66" s="90"/>
      <c r="O66" s="90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</row>
    <row r="67" spans="1:57" s="39" customFormat="1" ht="10.5" customHeight="1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90"/>
      <c r="L67" s="90"/>
      <c r="M67" s="90"/>
      <c r="N67" s="90"/>
      <c r="O67" s="90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</row>
    <row r="68" spans="1:57" s="39" customFormat="1" ht="10.5" customHeight="1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90"/>
      <c r="L68" s="90"/>
      <c r="M68" s="90"/>
      <c r="N68" s="90"/>
      <c r="O68" s="90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</row>
    <row r="69" spans="1:57" s="39" customFormat="1" ht="10.5" customHeight="1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90"/>
      <c r="L69" s="90"/>
      <c r="M69" s="90"/>
      <c r="N69" s="90"/>
      <c r="O69" s="90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</row>
    <row r="70" spans="1:57" s="39" customFormat="1" ht="10.5" customHeight="1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90"/>
      <c r="L70" s="90"/>
      <c r="M70" s="90"/>
      <c r="N70" s="90"/>
      <c r="O70" s="90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</row>
    <row r="71" spans="1:57" s="39" customFormat="1" ht="10.5" customHeight="1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90"/>
      <c r="L71" s="90"/>
      <c r="M71" s="90"/>
      <c r="N71" s="90"/>
      <c r="O71" s="90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</row>
    <row r="72" spans="1:57" s="39" customFormat="1" ht="10.5" customHeight="1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90"/>
      <c r="L72" s="90"/>
      <c r="M72" s="90"/>
      <c r="N72" s="90"/>
      <c r="O72" s="90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</row>
    <row r="73" spans="1:57" s="39" customFormat="1" ht="10.5" customHeight="1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90"/>
      <c r="L73" s="90"/>
      <c r="M73" s="90"/>
      <c r="N73" s="90"/>
      <c r="O73" s="90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</row>
    <row r="74" spans="1:57" s="39" customFormat="1" ht="10.5" customHeight="1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90"/>
      <c r="L74" s="90"/>
      <c r="M74" s="90"/>
      <c r="N74" s="90"/>
      <c r="O74" s="90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</row>
    <row r="75" spans="1:57" s="39" customFormat="1" ht="13.5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90"/>
      <c r="L75" s="90"/>
      <c r="M75" s="90"/>
      <c r="N75" s="90"/>
      <c r="O75" s="90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</row>
    <row r="76" spans="1:57" s="39" customFormat="1" ht="13.5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90"/>
      <c r="L76" s="90"/>
      <c r="M76" s="90"/>
      <c r="N76" s="90"/>
      <c r="O76" s="90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</row>
    <row r="77" spans="1:57" s="39" customFormat="1" ht="13.5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90"/>
      <c r="L77" s="90"/>
      <c r="M77" s="90"/>
      <c r="N77" s="90"/>
      <c r="O77" s="90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</row>
    <row r="78" spans="1:57" s="39" customFormat="1" ht="13.5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90"/>
      <c r="L78" s="90"/>
      <c r="M78" s="90"/>
      <c r="N78" s="90"/>
      <c r="O78" s="90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</row>
    <row r="79" spans="1:57" s="39" customFormat="1" ht="13.5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90"/>
      <c r="L79" s="90"/>
      <c r="M79" s="90"/>
      <c r="N79" s="90"/>
      <c r="O79" s="90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</row>
    <row r="80" spans="1:57" s="39" customFormat="1" ht="13.5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90"/>
      <c r="L80" s="90"/>
      <c r="M80" s="90"/>
      <c r="N80" s="90"/>
      <c r="O80" s="90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</row>
    <row r="81" spans="1:57" s="39" customFormat="1" ht="13.5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90"/>
      <c r="L81" s="90"/>
      <c r="M81" s="90"/>
      <c r="N81" s="90"/>
      <c r="O81" s="90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</row>
    <row r="82" spans="1:57" s="39" customFormat="1" ht="13.5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90"/>
      <c r="L82" s="90"/>
      <c r="M82" s="90"/>
      <c r="N82" s="90"/>
      <c r="O82" s="90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</row>
    <row r="83" spans="1:57" s="39" customFormat="1" ht="13.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90"/>
      <c r="L83" s="90"/>
      <c r="M83" s="90"/>
      <c r="N83" s="90"/>
      <c r="O83" s="90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</row>
    <row r="84" spans="1:57" s="39" customFormat="1" ht="13.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90"/>
      <c r="L84" s="90"/>
      <c r="M84" s="90"/>
      <c r="N84" s="90"/>
      <c r="O84" s="90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</row>
    <row r="85" spans="1:57" s="39" customFormat="1" ht="13.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90"/>
      <c r="L85" s="90"/>
      <c r="M85" s="90"/>
      <c r="N85" s="90"/>
      <c r="O85" s="90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</row>
    <row r="86" spans="1:57" s="39" customFormat="1" ht="13.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90"/>
      <c r="L86" s="90"/>
      <c r="M86" s="90"/>
      <c r="N86" s="90"/>
      <c r="O86" s="90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</row>
    <row r="87" spans="1:57" s="39" customFormat="1" ht="13.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90"/>
      <c r="L87" s="90"/>
      <c r="M87" s="90"/>
      <c r="N87" s="90"/>
      <c r="O87" s="90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</row>
    <row r="88" spans="1:57" s="39" customFormat="1" ht="13.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90"/>
      <c r="L88" s="90"/>
      <c r="M88" s="90"/>
      <c r="N88" s="90"/>
      <c r="O88" s="90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</row>
    <row r="89" spans="1:57" s="39" customFormat="1" ht="13.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90"/>
      <c r="L89" s="90"/>
      <c r="M89" s="90"/>
      <c r="N89" s="90"/>
      <c r="O89" s="90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</row>
    <row r="90" spans="1:57" s="39" customFormat="1" ht="13.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90"/>
      <c r="L90" s="90"/>
      <c r="M90" s="90"/>
      <c r="N90" s="90"/>
      <c r="O90" s="90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</row>
    <row r="91" spans="1:57" s="39" customFormat="1" ht="13.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90"/>
      <c r="L91" s="90"/>
      <c r="M91" s="90"/>
      <c r="N91" s="90"/>
      <c r="O91" s="90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</row>
    <row r="92" spans="1:57" s="39" customFormat="1" ht="13.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90"/>
      <c r="L92" s="90"/>
      <c r="M92" s="90"/>
      <c r="N92" s="90"/>
      <c r="O92" s="90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</row>
    <row r="93" spans="1:57" s="39" customFormat="1" ht="13.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90"/>
      <c r="L93" s="90"/>
      <c r="M93" s="90"/>
      <c r="N93" s="90"/>
      <c r="O93" s="90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</row>
    <row r="94" spans="1:57" s="39" customFormat="1" ht="13.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90"/>
      <c r="L94" s="90"/>
      <c r="M94" s="90"/>
      <c r="N94" s="90"/>
      <c r="O94" s="90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</row>
    <row r="95" spans="1:57" s="39" customFormat="1" ht="13.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90"/>
      <c r="L95" s="90"/>
      <c r="M95" s="90"/>
      <c r="N95" s="90"/>
      <c r="O95" s="90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</row>
    <row r="96" spans="1:57" s="39" customFormat="1" ht="13.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90"/>
      <c r="L96" s="90"/>
      <c r="M96" s="90"/>
      <c r="N96" s="90"/>
      <c r="O96" s="90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</row>
    <row r="97" spans="1:57" s="39" customFormat="1" ht="13.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90"/>
      <c r="L97" s="90"/>
      <c r="M97" s="90"/>
      <c r="N97" s="90"/>
      <c r="O97" s="90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</row>
    <row r="98" spans="1:57" s="39" customFormat="1" ht="13.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90"/>
      <c r="L98" s="90"/>
      <c r="M98" s="90"/>
      <c r="N98" s="90"/>
      <c r="O98" s="90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</row>
    <row r="99" spans="1:57" s="39" customFormat="1" ht="13.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90"/>
      <c r="L99" s="90"/>
      <c r="M99" s="90"/>
      <c r="N99" s="90"/>
      <c r="O99" s="90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</row>
    <row r="100" spans="1:57" s="39" customFormat="1" ht="13.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90"/>
      <c r="L100" s="90"/>
      <c r="M100" s="90"/>
      <c r="N100" s="90"/>
      <c r="O100" s="90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</row>
    <row r="101" spans="1:57" s="39" customFormat="1" ht="13.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90"/>
      <c r="L101" s="90"/>
      <c r="M101" s="90"/>
      <c r="N101" s="90"/>
      <c r="O101" s="90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</row>
    <row r="102" spans="1:57" s="39" customFormat="1" ht="13.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90"/>
      <c r="L102" s="90"/>
      <c r="M102" s="90"/>
      <c r="N102" s="90"/>
      <c r="O102" s="90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</row>
    <row r="103" spans="1:57" s="39" customFormat="1" ht="13.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90"/>
      <c r="L103" s="90"/>
      <c r="M103" s="90"/>
      <c r="N103" s="90"/>
      <c r="O103" s="90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</row>
    <row r="104" spans="1:57" s="39" customFormat="1" ht="13.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90"/>
      <c r="L104" s="90"/>
      <c r="M104" s="90"/>
      <c r="N104" s="90"/>
      <c r="O104" s="90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</row>
    <row r="105" spans="1:57" s="39" customFormat="1" ht="13.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90"/>
      <c r="L105" s="90"/>
      <c r="M105" s="90"/>
      <c r="N105" s="90"/>
      <c r="O105" s="90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</row>
    <row r="106" spans="1:57" s="39" customFormat="1" ht="13.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90"/>
      <c r="L106" s="90"/>
      <c r="M106" s="90"/>
      <c r="N106" s="90"/>
      <c r="O106" s="90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</row>
    <row r="107" spans="1:57" s="39" customFormat="1" ht="13.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90"/>
      <c r="L107" s="90"/>
      <c r="M107" s="90"/>
      <c r="N107" s="90"/>
      <c r="O107" s="90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</row>
    <row r="108" spans="1:57" s="39" customFormat="1" ht="13.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90"/>
      <c r="L108" s="90"/>
      <c r="M108" s="90"/>
      <c r="N108" s="90"/>
      <c r="O108" s="90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</row>
    <row r="109" spans="1:57" s="39" customFormat="1" ht="13.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90"/>
      <c r="L109" s="90"/>
      <c r="M109" s="90"/>
      <c r="N109" s="90"/>
      <c r="O109" s="90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</row>
    <row r="110" spans="1:57" s="39" customFormat="1" ht="13.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90"/>
      <c r="L110" s="90"/>
      <c r="M110" s="90"/>
      <c r="N110" s="90"/>
      <c r="O110" s="90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</row>
    <row r="111" spans="1:57" s="39" customFormat="1" ht="13.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90"/>
      <c r="L111" s="90"/>
      <c r="M111" s="90"/>
      <c r="N111" s="90"/>
      <c r="O111" s="90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</row>
    <row r="112" spans="1:57" s="39" customFormat="1" ht="13.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90"/>
      <c r="L112" s="90"/>
      <c r="M112" s="90"/>
      <c r="N112" s="90"/>
      <c r="O112" s="90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</row>
    <row r="113" spans="1:57" s="39" customFormat="1" ht="13.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90"/>
      <c r="L113" s="90"/>
      <c r="M113" s="90"/>
      <c r="N113" s="90"/>
      <c r="O113" s="90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</row>
    <row r="114" spans="1:57" s="39" customFormat="1" ht="13.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90"/>
      <c r="L114" s="90"/>
      <c r="M114" s="90"/>
      <c r="N114" s="90"/>
      <c r="O114" s="90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</row>
    <row r="115" spans="1:57" s="39" customFormat="1" ht="13.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90"/>
      <c r="L115" s="90"/>
      <c r="M115" s="90"/>
      <c r="N115" s="90"/>
      <c r="O115" s="90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</row>
    <row r="116" spans="1:57" s="39" customFormat="1" ht="13.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90"/>
      <c r="L116" s="90"/>
      <c r="M116" s="90"/>
      <c r="N116" s="90"/>
      <c r="O116" s="90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</row>
    <row r="117" spans="1:57" s="39" customFormat="1" ht="13.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90"/>
      <c r="L117" s="90"/>
      <c r="M117" s="90"/>
      <c r="N117" s="90"/>
      <c r="O117" s="90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</row>
    <row r="118" spans="1:57" s="39" customFormat="1" ht="13.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90"/>
      <c r="L118" s="90"/>
      <c r="M118" s="90"/>
      <c r="N118" s="90"/>
      <c r="O118" s="90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</row>
    <row r="119" spans="1:57" s="39" customFormat="1" ht="13.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90"/>
      <c r="L119" s="90"/>
      <c r="M119" s="90"/>
      <c r="N119" s="90"/>
      <c r="O119" s="90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</row>
    <row r="120" spans="1:57" s="39" customFormat="1" ht="13.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90"/>
      <c r="L120" s="90"/>
      <c r="M120" s="90"/>
      <c r="N120" s="90"/>
      <c r="O120" s="90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</row>
    <row r="121" spans="1:57" s="39" customFormat="1" ht="13.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90"/>
      <c r="L121" s="90"/>
      <c r="M121" s="90"/>
      <c r="N121" s="90"/>
      <c r="O121" s="90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</row>
    <row r="122" spans="1:57" s="39" customFormat="1" ht="13.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90"/>
      <c r="L122" s="90"/>
      <c r="M122" s="90"/>
      <c r="N122" s="90"/>
      <c r="O122" s="90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</row>
    <row r="123" spans="1:57" s="39" customFormat="1" ht="13.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90"/>
      <c r="L123" s="90"/>
      <c r="M123" s="90"/>
      <c r="N123" s="90"/>
      <c r="O123" s="90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</row>
    <row r="124" spans="1:57" s="39" customFormat="1" ht="13.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90"/>
      <c r="L124" s="90"/>
      <c r="M124" s="90"/>
      <c r="N124" s="90"/>
      <c r="O124" s="90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</row>
    <row r="125" spans="1:57" s="39" customFormat="1" ht="13.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90"/>
      <c r="L125" s="90"/>
      <c r="M125" s="90"/>
      <c r="N125" s="90"/>
      <c r="O125" s="90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</row>
    <row r="126" spans="1:57" s="39" customFormat="1" ht="13.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90"/>
      <c r="L126" s="90"/>
      <c r="M126" s="90"/>
      <c r="N126" s="90"/>
      <c r="O126" s="90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</row>
    <row r="127" spans="1:57" s="39" customFormat="1" ht="13.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90"/>
      <c r="L127" s="90"/>
      <c r="M127" s="90"/>
      <c r="N127" s="90"/>
      <c r="O127" s="90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</row>
    <row r="128" spans="1:57" s="39" customFormat="1" ht="13.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90"/>
      <c r="L128" s="90"/>
      <c r="M128" s="90"/>
      <c r="N128" s="90"/>
      <c r="O128" s="90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</row>
    <row r="129" spans="1:57" s="39" customFormat="1" ht="13.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90"/>
      <c r="L129" s="90"/>
      <c r="M129" s="90"/>
      <c r="N129" s="90"/>
      <c r="O129" s="90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</row>
    <row r="130" spans="1:57" s="39" customFormat="1" ht="13.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90"/>
      <c r="L130" s="90"/>
      <c r="M130" s="90"/>
      <c r="N130" s="90"/>
      <c r="O130" s="90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</row>
    <row r="131" spans="1:57" s="39" customFormat="1" ht="13.5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90"/>
      <c r="L131" s="90"/>
      <c r="M131" s="90"/>
      <c r="N131" s="90"/>
      <c r="O131" s="90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</row>
    <row r="132" spans="1:57" s="39" customFormat="1" ht="13.5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90"/>
      <c r="L132" s="90"/>
      <c r="M132" s="90"/>
      <c r="N132" s="90"/>
      <c r="O132" s="90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</row>
    <row r="133" spans="1:57" s="39" customFormat="1" ht="13.5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90"/>
      <c r="L133" s="90"/>
      <c r="M133" s="90"/>
      <c r="N133" s="90"/>
      <c r="O133" s="90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</row>
    <row r="134" spans="1:57" s="39" customFormat="1" ht="13.5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90"/>
      <c r="L134" s="90"/>
      <c r="M134" s="90"/>
      <c r="N134" s="90"/>
      <c r="O134" s="90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</row>
    <row r="135" spans="1:57" s="39" customFormat="1" ht="13.5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90"/>
      <c r="L135" s="90"/>
      <c r="M135" s="90"/>
      <c r="N135" s="90"/>
      <c r="O135" s="90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</row>
    <row r="136" spans="1:57" s="39" customFormat="1" ht="13.5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90"/>
      <c r="L136" s="90"/>
      <c r="M136" s="90"/>
      <c r="N136" s="90"/>
      <c r="O136" s="90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</row>
    <row r="137" spans="1:57" s="39" customFormat="1" ht="13.5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90"/>
      <c r="L137" s="90"/>
      <c r="M137" s="90"/>
      <c r="N137" s="90"/>
      <c r="O137" s="90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</row>
    <row r="138" spans="1:57" s="39" customFormat="1" ht="13.5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90"/>
      <c r="L138" s="90"/>
      <c r="M138" s="90"/>
      <c r="N138" s="90"/>
      <c r="O138" s="90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</row>
    <row r="139" spans="1:57" s="39" customFormat="1" ht="13.5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90"/>
      <c r="L139" s="90"/>
      <c r="M139" s="90"/>
      <c r="N139" s="90"/>
      <c r="O139" s="90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</row>
    <row r="140" spans="1:57" s="39" customFormat="1" ht="13.5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90"/>
      <c r="L140" s="90"/>
      <c r="M140" s="90"/>
      <c r="N140" s="90"/>
      <c r="O140" s="90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</row>
    <row r="141" spans="1:57" s="39" customFormat="1" ht="13.5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90"/>
      <c r="L141" s="90"/>
      <c r="M141" s="90"/>
      <c r="N141" s="90"/>
      <c r="O141" s="90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</row>
    <row r="142" spans="1:57" s="39" customFormat="1" ht="13.5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90"/>
      <c r="L142" s="90"/>
      <c r="M142" s="90"/>
      <c r="N142" s="90"/>
      <c r="O142" s="90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</row>
    <row r="143" spans="1:57" s="39" customFormat="1" ht="13.5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90"/>
      <c r="L143" s="90"/>
      <c r="M143" s="90"/>
      <c r="N143" s="90"/>
      <c r="O143" s="90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</row>
    <row r="144" spans="1:57" s="39" customFormat="1" ht="13.5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90"/>
      <c r="L144" s="90"/>
      <c r="M144" s="90"/>
      <c r="N144" s="90"/>
      <c r="O144" s="90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</row>
    <row r="145" spans="1:57" s="39" customFormat="1" ht="13.5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90"/>
      <c r="L145" s="90"/>
      <c r="M145" s="90"/>
      <c r="N145" s="90"/>
      <c r="O145" s="90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</row>
    <row r="146" spans="1:57" s="39" customFormat="1" ht="13.5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90"/>
      <c r="L146" s="90"/>
      <c r="M146" s="90"/>
      <c r="N146" s="90"/>
      <c r="O146" s="90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</row>
    <row r="147" spans="1:57" s="39" customFormat="1" ht="13.5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90"/>
      <c r="L147" s="90"/>
      <c r="M147" s="90"/>
      <c r="N147" s="90"/>
      <c r="O147" s="90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</row>
    <row r="148" spans="1:57" s="39" customFormat="1" ht="13.5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90"/>
      <c r="L148" s="90"/>
      <c r="M148" s="90"/>
      <c r="N148" s="90"/>
      <c r="O148" s="90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</row>
    <row r="149" spans="1:57" s="39" customFormat="1" ht="13.5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90"/>
      <c r="L149" s="90"/>
      <c r="M149" s="90"/>
      <c r="N149" s="90"/>
      <c r="O149" s="90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</row>
    <row r="150" spans="1:57" s="39" customFormat="1" ht="13.5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90"/>
      <c r="L150" s="90"/>
      <c r="M150" s="90"/>
      <c r="N150" s="90"/>
      <c r="O150" s="90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</row>
    <row r="151" spans="1:57" s="39" customFormat="1" ht="13.5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90"/>
      <c r="L151" s="90"/>
      <c r="M151" s="90"/>
      <c r="N151" s="90"/>
      <c r="O151" s="90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</row>
    <row r="152" spans="1:57" s="39" customFormat="1" ht="13.5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90"/>
      <c r="L152" s="90"/>
      <c r="M152" s="90"/>
      <c r="N152" s="90"/>
      <c r="O152" s="90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</row>
    <row r="153" spans="1:57" s="39" customFormat="1" ht="13.5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90"/>
      <c r="L153" s="90"/>
      <c r="M153" s="90"/>
      <c r="N153" s="90"/>
      <c r="O153" s="90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</row>
    <row r="154" spans="1:57" s="39" customFormat="1" ht="13.5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90"/>
      <c r="L154" s="90"/>
      <c r="M154" s="90"/>
      <c r="N154" s="90"/>
      <c r="O154" s="90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</row>
    <row r="155" spans="1:57" s="39" customFormat="1" ht="13.5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90"/>
      <c r="L155" s="90"/>
      <c r="M155" s="90"/>
      <c r="N155" s="90"/>
      <c r="O155" s="90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</row>
    <row r="156" spans="1:57" s="39" customFormat="1" ht="13.5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90"/>
      <c r="L156" s="90"/>
      <c r="M156" s="90"/>
      <c r="N156" s="90"/>
      <c r="O156" s="90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</row>
    <row r="157" spans="1:57" s="39" customFormat="1" ht="13.5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90"/>
      <c r="L157" s="90"/>
      <c r="M157" s="90"/>
      <c r="N157" s="90"/>
      <c r="O157" s="90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</row>
    <row r="158" spans="1:57" s="39" customFormat="1" ht="13.5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90"/>
      <c r="L158" s="90"/>
      <c r="M158" s="90"/>
      <c r="N158" s="90"/>
      <c r="O158" s="90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</row>
    <row r="159" spans="1:57" s="39" customFormat="1" ht="13.5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90"/>
      <c r="L159" s="90"/>
      <c r="M159" s="90"/>
      <c r="N159" s="90"/>
      <c r="O159" s="90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</row>
    <row r="160" spans="1:57" s="39" customFormat="1" ht="13.5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90"/>
      <c r="L160" s="90"/>
      <c r="M160" s="90"/>
      <c r="N160" s="90"/>
      <c r="O160" s="90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</row>
    <row r="161" spans="1:57" s="39" customFormat="1" ht="13.5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90"/>
      <c r="L161" s="90"/>
      <c r="M161" s="90"/>
      <c r="N161" s="90"/>
      <c r="O161" s="90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</row>
    <row r="162" spans="1:57" s="39" customFormat="1" ht="13.5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90"/>
      <c r="L162" s="90"/>
      <c r="M162" s="90"/>
      <c r="N162" s="90"/>
      <c r="O162" s="90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</row>
    <row r="163" spans="1:57" s="39" customFormat="1" ht="13.5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90"/>
      <c r="L163" s="90"/>
      <c r="M163" s="90"/>
      <c r="N163" s="90"/>
      <c r="O163" s="90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</row>
    <row r="164" spans="1:57" s="39" customFormat="1" ht="13.5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90"/>
      <c r="L164" s="90"/>
      <c r="M164" s="90"/>
      <c r="N164" s="90"/>
      <c r="O164" s="90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</row>
    <row r="165" spans="1:57" s="39" customFormat="1" ht="13.5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90"/>
      <c r="L165" s="90"/>
      <c r="M165" s="90"/>
      <c r="N165" s="90"/>
      <c r="O165" s="90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</row>
    <row r="166" spans="1:57" s="39" customFormat="1" ht="13.5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90"/>
      <c r="L166" s="90"/>
      <c r="M166" s="90"/>
      <c r="N166" s="90"/>
      <c r="O166" s="90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</row>
    <row r="167" spans="1:57" s="39" customFormat="1" ht="13.5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90"/>
      <c r="L167" s="90"/>
      <c r="M167" s="90"/>
      <c r="N167" s="90"/>
      <c r="O167" s="90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</row>
    <row r="168" spans="1:57" s="39" customFormat="1" ht="13.5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90"/>
      <c r="L168" s="90"/>
      <c r="M168" s="90"/>
      <c r="N168" s="90"/>
      <c r="O168" s="90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</row>
    <row r="169" spans="1:57" s="39" customFormat="1" ht="13.5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90"/>
      <c r="L169" s="90"/>
      <c r="M169" s="90"/>
      <c r="N169" s="90"/>
      <c r="O169" s="90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</row>
    <row r="170" spans="1:57" s="39" customFormat="1" ht="13.5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90"/>
      <c r="L170" s="90"/>
      <c r="M170" s="90"/>
      <c r="N170" s="90"/>
      <c r="O170" s="90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</row>
    <row r="171" spans="1:57" s="39" customFormat="1" ht="13.5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90"/>
      <c r="L171" s="90"/>
      <c r="M171" s="90"/>
      <c r="N171" s="90"/>
      <c r="O171" s="90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</row>
    <row r="172" spans="1:57" s="39" customFormat="1" ht="13.5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90"/>
      <c r="L172" s="90"/>
      <c r="M172" s="90"/>
      <c r="N172" s="90"/>
      <c r="O172" s="90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</row>
    <row r="173" spans="1:57" s="39" customFormat="1" ht="13.5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90"/>
      <c r="L173" s="90"/>
      <c r="M173" s="90"/>
      <c r="N173" s="90"/>
      <c r="O173" s="90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</row>
    <row r="174" spans="1:57" s="39" customFormat="1" ht="13.5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90"/>
      <c r="L174" s="90"/>
      <c r="M174" s="90"/>
      <c r="N174" s="90"/>
      <c r="O174" s="90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</row>
    <row r="175" spans="1:57" s="39" customFormat="1" ht="13.5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90"/>
      <c r="L175" s="90"/>
      <c r="M175" s="90"/>
      <c r="N175" s="90"/>
      <c r="O175" s="90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</row>
    <row r="176" spans="1:57" s="39" customFormat="1" ht="13.5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90"/>
      <c r="L176" s="90"/>
      <c r="M176" s="90"/>
      <c r="N176" s="90"/>
      <c r="O176" s="90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</row>
    <row r="177" spans="1:57" s="39" customFormat="1" ht="13.5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90"/>
      <c r="L177" s="90"/>
      <c r="M177" s="90"/>
      <c r="N177" s="90"/>
      <c r="O177" s="90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</row>
    <row r="178" spans="1:57" s="39" customFormat="1" ht="13.5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90"/>
      <c r="L178" s="90"/>
      <c r="M178" s="90"/>
      <c r="N178" s="90"/>
      <c r="O178" s="90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</row>
    <row r="179" spans="1:57" s="39" customFormat="1" ht="13.5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90"/>
      <c r="L179" s="90"/>
      <c r="M179" s="90"/>
      <c r="N179" s="90"/>
      <c r="O179" s="90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</row>
    <row r="180" spans="1:57" s="39" customFormat="1" ht="13.5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90"/>
      <c r="L180" s="90"/>
      <c r="M180" s="90"/>
      <c r="N180" s="90"/>
      <c r="O180" s="90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</row>
    <row r="181" spans="1:57" s="39" customFormat="1" ht="13.5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90"/>
      <c r="L181" s="90"/>
      <c r="M181" s="90"/>
      <c r="N181" s="90"/>
      <c r="O181" s="90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</row>
    <row r="182" spans="1:57" s="39" customFormat="1" ht="13.5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90"/>
      <c r="L182" s="90"/>
      <c r="M182" s="90"/>
      <c r="N182" s="90"/>
      <c r="O182" s="90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</row>
    <row r="183" spans="1:57" s="39" customFormat="1" ht="13.5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90"/>
      <c r="L183" s="90"/>
      <c r="M183" s="90"/>
      <c r="N183" s="90"/>
      <c r="O183" s="90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</row>
    <row r="184" spans="1:57" s="39" customFormat="1" ht="13.5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90"/>
      <c r="L184" s="90"/>
      <c r="M184" s="90"/>
      <c r="N184" s="90"/>
      <c r="O184" s="90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</row>
    <row r="185" spans="1:57" s="39" customFormat="1" ht="13.5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90"/>
      <c r="L185" s="90"/>
      <c r="M185" s="90"/>
      <c r="N185" s="90"/>
      <c r="O185" s="90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</row>
    <row r="186" spans="1:57" s="39" customFormat="1" ht="13.5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90"/>
      <c r="L186" s="90"/>
      <c r="M186" s="90"/>
      <c r="N186" s="90"/>
      <c r="O186" s="90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</row>
    <row r="187" spans="1:57" s="39" customFormat="1" ht="13.5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90"/>
      <c r="L187" s="90"/>
      <c r="M187" s="90"/>
      <c r="N187" s="90"/>
      <c r="O187" s="90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</row>
    <row r="188" spans="1:57" s="39" customFormat="1" ht="13.5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90"/>
      <c r="L188" s="90"/>
      <c r="M188" s="90"/>
      <c r="N188" s="90"/>
      <c r="O188" s="90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</row>
    <row r="189" spans="1:57" s="39" customFormat="1" ht="13.5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90"/>
      <c r="L189" s="90"/>
      <c r="M189" s="90"/>
      <c r="N189" s="90"/>
      <c r="O189" s="90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</row>
    <row r="190" spans="1:57" s="39" customFormat="1" ht="13.5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90"/>
      <c r="L190" s="90"/>
      <c r="M190" s="90"/>
      <c r="N190" s="90"/>
      <c r="O190" s="90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</row>
    <row r="191" spans="1:57" s="39" customFormat="1" ht="13.5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90"/>
      <c r="L191" s="90"/>
      <c r="M191" s="90"/>
      <c r="N191" s="90"/>
      <c r="O191" s="90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</row>
    <row r="192" spans="1:57" s="39" customFormat="1" ht="13.5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90"/>
      <c r="L192" s="90"/>
      <c r="M192" s="90"/>
      <c r="N192" s="90"/>
      <c r="O192" s="90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</row>
    <row r="193" spans="1:57" s="39" customFormat="1" ht="13.5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90"/>
      <c r="L193" s="90"/>
      <c r="M193" s="90"/>
      <c r="N193" s="90"/>
      <c r="O193" s="90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</row>
    <row r="194" spans="1:57" s="39" customFormat="1" ht="13.5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90"/>
      <c r="L194" s="90"/>
      <c r="M194" s="90"/>
      <c r="N194" s="90"/>
      <c r="O194" s="90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</row>
    <row r="195" spans="1:57" s="39" customFormat="1" ht="13.5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90"/>
      <c r="L195" s="90"/>
      <c r="M195" s="90"/>
      <c r="N195" s="90"/>
      <c r="O195" s="90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</row>
    <row r="196" spans="1:57" s="39" customFormat="1" ht="13.5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90"/>
      <c r="L196" s="90"/>
      <c r="M196" s="90"/>
      <c r="N196" s="90"/>
      <c r="O196" s="90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</row>
    <row r="197" spans="1:57" s="39" customFormat="1" ht="13.5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90"/>
      <c r="L197" s="90"/>
      <c r="M197" s="90"/>
      <c r="N197" s="90"/>
      <c r="O197" s="90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</row>
    <row r="198" spans="1:57" s="39" customFormat="1" ht="13.5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90"/>
      <c r="L198" s="90"/>
      <c r="M198" s="90"/>
      <c r="N198" s="90"/>
      <c r="O198" s="90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</row>
    <row r="199" spans="1:57" s="39" customFormat="1" ht="13.5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90"/>
      <c r="L199" s="90"/>
      <c r="M199" s="90"/>
      <c r="N199" s="90"/>
      <c r="O199" s="90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</row>
    <row r="200" spans="1:57" s="39" customFormat="1" ht="13.5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90"/>
      <c r="L200" s="90"/>
      <c r="M200" s="90"/>
      <c r="N200" s="90"/>
      <c r="O200" s="90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</row>
    <row r="201" spans="1:57" s="39" customFormat="1" ht="13.5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90"/>
      <c r="L201" s="90"/>
      <c r="M201" s="90"/>
      <c r="N201" s="90"/>
      <c r="O201" s="90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</row>
    <row r="202" spans="1:57" s="39" customFormat="1" ht="13.5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90"/>
      <c r="L202" s="90"/>
      <c r="M202" s="90"/>
      <c r="N202" s="90"/>
      <c r="O202" s="90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</row>
    <row r="203" spans="1:57" s="39" customFormat="1" ht="13.5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90"/>
      <c r="L203" s="90"/>
      <c r="M203" s="90"/>
      <c r="N203" s="90"/>
      <c r="O203" s="90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</row>
    <row r="204" spans="1:57" s="39" customFormat="1" ht="13.5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90"/>
      <c r="L204" s="90"/>
      <c r="M204" s="90"/>
      <c r="N204" s="90"/>
      <c r="O204" s="90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</row>
    <row r="205" spans="1:57" s="39" customFormat="1" ht="13.5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90"/>
      <c r="L205" s="90"/>
      <c r="M205" s="90"/>
      <c r="N205" s="90"/>
      <c r="O205" s="90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</row>
    <row r="206" spans="1:57" s="39" customFormat="1" ht="13.5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90"/>
      <c r="L206" s="90"/>
      <c r="M206" s="90"/>
      <c r="N206" s="90"/>
      <c r="O206" s="90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</row>
    <row r="207" spans="1:57" s="39" customFormat="1" ht="13.5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90"/>
      <c r="L207" s="90"/>
      <c r="M207" s="90"/>
      <c r="N207" s="90"/>
      <c r="O207" s="90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</row>
    <row r="208" spans="1:57" s="39" customFormat="1" ht="13.5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90"/>
      <c r="L208" s="90"/>
      <c r="M208" s="90"/>
      <c r="N208" s="90"/>
      <c r="O208" s="90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</row>
    <row r="209" spans="1:57" s="39" customFormat="1" ht="13.5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90"/>
      <c r="L209" s="90"/>
      <c r="M209" s="90"/>
      <c r="N209" s="90"/>
      <c r="O209" s="90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</row>
    <row r="210" spans="1:57" s="39" customFormat="1" ht="13.5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90"/>
      <c r="L210" s="90"/>
      <c r="M210" s="90"/>
      <c r="N210" s="90"/>
      <c r="O210" s="90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</row>
    <row r="211" spans="1:57" s="39" customFormat="1" ht="13.5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90"/>
      <c r="L211" s="90"/>
      <c r="M211" s="90"/>
      <c r="N211" s="90"/>
      <c r="O211" s="90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</row>
    <row r="212" spans="1:57" s="39" customFormat="1" ht="13.5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90"/>
      <c r="L212" s="90"/>
      <c r="M212" s="90"/>
      <c r="N212" s="90"/>
      <c r="O212" s="90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</row>
    <row r="213" spans="1:57" s="39" customFormat="1" ht="13.5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90"/>
      <c r="L213" s="90"/>
      <c r="M213" s="90"/>
      <c r="N213" s="90"/>
      <c r="O213" s="90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</row>
    <row r="214" spans="1:57" s="39" customFormat="1" ht="13.5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90"/>
      <c r="L214" s="90"/>
      <c r="M214" s="90"/>
      <c r="N214" s="90"/>
      <c r="O214" s="90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</row>
    <row r="215" spans="1:57" s="39" customFormat="1" ht="13.5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90"/>
      <c r="L215" s="90"/>
      <c r="M215" s="90"/>
      <c r="N215" s="90"/>
      <c r="O215" s="90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</row>
    <row r="216" spans="1:57" s="39" customFormat="1" ht="13.5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90"/>
      <c r="L216" s="90"/>
      <c r="M216" s="90"/>
      <c r="N216" s="90"/>
      <c r="O216" s="90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</row>
    <row r="217" spans="1:57" s="39" customFormat="1" ht="13.5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90"/>
      <c r="L217" s="90"/>
      <c r="M217" s="90"/>
      <c r="N217" s="90"/>
      <c r="O217" s="90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</row>
    <row r="218" spans="1:57" s="39" customFormat="1" ht="13.5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90"/>
      <c r="L218" s="90"/>
      <c r="M218" s="90"/>
      <c r="N218" s="90"/>
      <c r="O218" s="90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</row>
    <row r="219" spans="1:57" s="39" customFormat="1" ht="13.5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90"/>
      <c r="L219" s="90"/>
      <c r="M219" s="90"/>
      <c r="N219" s="90"/>
      <c r="O219" s="90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</row>
    <row r="220" spans="1:57" s="39" customFormat="1" ht="13.5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90"/>
      <c r="L220" s="90"/>
      <c r="M220" s="90"/>
      <c r="N220" s="90"/>
      <c r="O220" s="90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</row>
    <row r="221" spans="1:57" s="39" customFormat="1" ht="13.5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90"/>
      <c r="L221" s="90"/>
      <c r="M221" s="90"/>
      <c r="N221" s="90"/>
      <c r="O221" s="90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</row>
    <row r="222" spans="1:57" s="39" customFormat="1" ht="13.5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90"/>
      <c r="L222" s="90"/>
      <c r="M222" s="90"/>
      <c r="N222" s="90"/>
      <c r="O222" s="90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</row>
    <row r="223" spans="1:57" s="39" customFormat="1" ht="13.5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90"/>
      <c r="L223" s="90"/>
      <c r="M223" s="90"/>
      <c r="N223" s="90"/>
      <c r="O223" s="90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</row>
    <row r="224" spans="1:57" s="39" customFormat="1" ht="13.5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90"/>
      <c r="L224" s="90"/>
      <c r="M224" s="90"/>
      <c r="N224" s="90"/>
      <c r="O224" s="90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</row>
    <row r="225" spans="1:57" s="39" customFormat="1" ht="13.5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90"/>
      <c r="L225" s="90"/>
      <c r="M225" s="90"/>
      <c r="N225" s="90"/>
      <c r="O225" s="90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</row>
    <row r="226" spans="1:57" s="39" customFormat="1" ht="13.5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90"/>
      <c r="L226" s="90"/>
      <c r="M226" s="90"/>
      <c r="N226" s="90"/>
      <c r="O226" s="90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</row>
    <row r="227" spans="1:57" s="39" customFormat="1" ht="13.5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90"/>
      <c r="L227" s="90"/>
      <c r="M227" s="90"/>
      <c r="N227" s="90"/>
      <c r="O227" s="90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</row>
    <row r="228" spans="1:57" s="39" customFormat="1" ht="13.5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90"/>
      <c r="L228" s="90"/>
      <c r="M228" s="90"/>
      <c r="N228" s="90"/>
      <c r="O228" s="90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</row>
    <row r="229" spans="1:57" s="39" customFormat="1" ht="13.5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90"/>
      <c r="L229" s="90"/>
      <c r="M229" s="90"/>
      <c r="N229" s="90"/>
      <c r="O229" s="90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</row>
    <row r="230" spans="1:57" s="39" customFormat="1" ht="13.5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90"/>
      <c r="L230" s="90"/>
      <c r="M230" s="90"/>
      <c r="N230" s="90"/>
      <c r="O230" s="90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</row>
    <row r="231" spans="1:57" s="39" customFormat="1" ht="13.5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90"/>
      <c r="L231" s="90"/>
      <c r="M231" s="90"/>
      <c r="N231" s="90"/>
      <c r="O231" s="90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</row>
    <row r="232" spans="1:57" s="39" customFormat="1" ht="13.5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90"/>
      <c r="L232" s="90"/>
      <c r="M232" s="90"/>
      <c r="N232" s="90"/>
      <c r="O232" s="90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</row>
    <row r="233" spans="1:57" s="39" customFormat="1" ht="13.5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90"/>
      <c r="L233" s="90"/>
      <c r="M233" s="90"/>
      <c r="N233" s="90"/>
      <c r="O233" s="90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</row>
    <row r="234" spans="1:57" s="39" customFormat="1" ht="13.5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90"/>
      <c r="L234" s="90"/>
      <c r="M234" s="90"/>
      <c r="N234" s="90"/>
      <c r="O234" s="90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</row>
    <row r="235" spans="1:57" s="39" customFormat="1" ht="13.5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90"/>
      <c r="L235" s="90"/>
      <c r="M235" s="90"/>
      <c r="N235" s="90"/>
      <c r="O235" s="90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</row>
    <row r="236" spans="1:57" s="39" customFormat="1" ht="13.5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90"/>
      <c r="L236" s="90"/>
      <c r="M236" s="90"/>
      <c r="N236" s="90"/>
      <c r="O236" s="90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</row>
    <row r="237" spans="1:57" s="39" customFormat="1" ht="13.5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90"/>
      <c r="L237" s="90"/>
      <c r="M237" s="90"/>
      <c r="N237" s="90"/>
      <c r="O237" s="90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</row>
    <row r="238" spans="1:57" s="39" customFormat="1" ht="13.5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90"/>
      <c r="L238" s="90"/>
      <c r="M238" s="90"/>
      <c r="N238" s="90"/>
      <c r="O238" s="90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</row>
    <row r="239" spans="1:57" s="39" customFormat="1" ht="13.5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90"/>
      <c r="L239" s="90"/>
      <c r="M239" s="90"/>
      <c r="N239" s="90"/>
      <c r="O239" s="90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</row>
    <row r="240" spans="1:57" s="39" customFormat="1" ht="13.5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90"/>
      <c r="L240" s="90"/>
      <c r="M240" s="90"/>
      <c r="N240" s="90"/>
      <c r="O240" s="90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</row>
    <row r="241" spans="1:57" s="39" customFormat="1" ht="13.5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90"/>
      <c r="L241" s="90"/>
      <c r="M241" s="90"/>
      <c r="N241" s="90"/>
      <c r="O241" s="90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</row>
    <row r="242" spans="1:57" s="39" customFormat="1" ht="13.5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90"/>
      <c r="L242" s="90"/>
      <c r="M242" s="90"/>
      <c r="N242" s="90"/>
      <c r="O242" s="90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</row>
    <row r="243" spans="1:57" s="39" customFormat="1" ht="13.5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90"/>
      <c r="L243" s="90"/>
      <c r="M243" s="90"/>
      <c r="N243" s="90"/>
      <c r="O243" s="90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</row>
    <row r="244" spans="1:57" s="39" customFormat="1" ht="13.5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90"/>
      <c r="L244" s="90"/>
      <c r="M244" s="90"/>
      <c r="N244" s="90"/>
      <c r="O244" s="90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</row>
    <row r="245" spans="1:57" s="39" customFormat="1" ht="13.5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90"/>
      <c r="L245" s="90"/>
      <c r="M245" s="90"/>
      <c r="N245" s="90"/>
      <c r="O245" s="90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</row>
    <row r="246" spans="1:57" s="39" customFormat="1" ht="13.5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90"/>
      <c r="L246" s="90"/>
      <c r="M246" s="90"/>
      <c r="N246" s="90"/>
      <c r="O246" s="90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</row>
    <row r="247" spans="1:57" s="39" customFormat="1" ht="13.5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90"/>
      <c r="L247" s="90"/>
      <c r="M247" s="90"/>
      <c r="N247" s="90"/>
      <c r="O247" s="90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</row>
    <row r="248" spans="1:57" s="39" customFormat="1" ht="13.5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90"/>
      <c r="L248" s="90"/>
      <c r="M248" s="90"/>
      <c r="N248" s="90"/>
      <c r="O248" s="90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</row>
    <row r="249" spans="1:57" s="39" customFormat="1" ht="13.5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90"/>
      <c r="L249" s="90"/>
      <c r="M249" s="90"/>
      <c r="N249" s="90"/>
      <c r="O249" s="90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</row>
    <row r="250" spans="1:57" s="39" customFormat="1" ht="13.5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90"/>
      <c r="L250" s="90"/>
      <c r="M250" s="90"/>
      <c r="N250" s="90"/>
      <c r="O250" s="90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</row>
    <row r="251" spans="1:57" s="39" customFormat="1" ht="13.5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90"/>
      <c r="L251" s="90"/>
      <c r="M251" s="90"/>
      <c r="N251" s="90"/>
      <c r="O251" s="90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</row>
    <row r="252" spans="1:57" s="39" customFormat="1" ht="13.5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90"/>
      <c r="L252" s="90"/>
      <c r="M252" s="90"/>
      <c r="N252" s="90"/>
      <c r="O252" s="90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</row>
    <row r="253" spans="1:57" s="39" customFormat="1" ht="13.5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90"/>
      <c r="L253" s="90"/>
      <c r="M253" s="90"/>
      <c r="N253" s="90"/>
      <c r="O253" s="90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</row>
    <row r="254" spans="1:57" s="39" customFormat="1" ht="13.5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90"/>
      <c r="L254" s="90"/>
      <c r="M254" s="90"/>
      <c r="N254" s="90"/>
      <c r="O254" s="90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</row>
    <row r="255" spans="1:57" s="39" customFormat="1" ht="13.5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90"/>
      <c r="L255" s="90"/>
      <c r="M255" s="90"/>
      <c r="N255" s="90"/>
      <c r="O255" s="90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</row>
    <row r="256" spans="1:57" s="39" customFormat="1" ht="13.5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90"/>
      <c r="L256" s="90"/>
      <c r="M256" s="90"/>
      <c r="N256" s="90"/>
      <c r="O256" s="90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</row>
    <row r="257" spans="1:57" s="39" customFormat="1" ht="13.5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90"/>
      <c r="L257" s="90"/>
      <c r="M257" s="90"/>
      <c r="N257" s="90"/>
      <c r="O257" s="90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</row>
    <row r="258" spans="1:57" s="39" customFormat="1" ht="13.5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90"/>
      <c r="L258" s="90"/>
      <c r="M258" s="90"/>
      <c r="N258" s="90"/>
      <c r="O258" s="90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</row>
    <row r="259" spans="1:57" s="39" customFormat="1" ht="13.5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90"/>
      <c r="L259" s="90"/>
      <c r="M259" s="90"/>
      <c r="N259" s="90"/>
      <c r="O259" s="90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</row>
    <row r="260" spans="1:57" s="39" customFormat="1" ht="13.5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90"/>
      <c r="L260" s="90"/>
      <c r="M260" s="90"/>
      <c r="N260" s="90"/>
      <c r="O260" s="90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</row>
    <row r="261" spans="1:57" s="39" customFormat="1" ht="13.5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90"/>
      <c r="L261" s="90"/>
      <c r="M261" s="90"/>
      <c r="N261" s="90"/>
      <c r="O261" s="90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</row>
    <row r="262" spans="1:57" s="39" customFormat="1" ht="13.5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90"/>
      <c r="L262" s="90"/>
      <c r="M262" s="90"/>
      <c r="N262" s="90"/>
      <c r="O262" s="90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</row>
    <row r="263" spans="1:57" s="39" customFormat="1" ht="13.5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90"/>
      <c r="L263" s="90"/>
      <c r="M263" s="90"/>
      <c r="N263" s="90"/>
      <c r="O263" s="90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</row>
    <row r="264" spans="1:57" s="39" customFormat="1" ht="13.5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90"/>
      <c r="L264" s="90"/>
      <c r="M264" s="90"/>
      <c r="N264" s="90"/>
      <c r="O264" s="90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</row>
    <row r="265" spans="1:57" s="39" customFormat="1" ht="13.5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90"/>
      <c r="L265" s="90"/>
      <c r="M265" s="90"/>
      <c r="N265" s="90"/>
      <c r="O265" s="90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</row>
    <row r="266" spans="1:57" s="39" customFormat="1" ht="13.5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90"/>
      <c r="L266" s="90"/>
      <c r="M266" s="90"/>
      <c r="N266" s="90"/>
      <c r="O266" s="90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</row>
    <row r="267" spans="1:57" s="39" customFormat="1" ht="13.5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90"/>
      <c r="L267" s="90"/>
      <c r="M267" s="90"/>
      <c r="N267" s="90"/>
      <c r="O267" s="90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</row>
    <row r="268" spans="1:57" s="39" customFormat="1" ht="13.5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90"/>
      <c r="L268" s="90"/>
      <c r="M268" s="90"/>
      <c r="N268" s="90"/>
      <c r="O268" s="90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</row>
    <row r="269" spans="1:57" s="39" customFormat="1" ht="13.5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90"/>
      <c r="L269" s="90"/>
      <c r="M269" s="90"/>
      <c r="N269" s="90"/>
      <c r="O269" s="90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</row>
    <row r="270" spans="1:57" s="39" customFormat="1" ht="13.5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90"/>
      <c r="L270" s="90"/>
      <c r="M270" s="90"/>
      <c r="N270" s="90"/>
      <c r="O270" s="90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</row>
    <row r="271" spans="1:57" s="39" customFormat="1" ht="13.5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90"/>
      <c r="L271" s="90"/>
      <c r="M271" s="90"/>
      <c r="N271" s="90"/>
      <c r="O271" s="90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</row>
    <row r="272" spans="1:57" s="39" customFormat="1" ht="13.5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90"/>
      <c r="L272" s="90"/>
      <c r="M272" s="90"/>
      <c r="N272" s="90"/>
      <c r="O272" s="90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</row>
    <row r="273" spans="1:57" s="39" customFormat="1" ht="13.5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90"/>
      <c r="L273" s="90"/>
      <c r="M273" s="90"/>
      <c r="N273" s="90"/>
      <c r="O273" s="90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</row>
    <row r="274" spans="1:57" s="39" customFormat="1" ht="13.5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90"/>
      <c r="L274" s="90"/>
      <c r="M274" s="90"/>
      <c r="N274" s="90"/>
      <c r="O274" s="90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</row>
    <row r="275" spans="1:57" s="39" customFormat="1" ht="13.5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90"/>
      <c r="L275" s="90"/>
      <c r="M275" s="90"/>
      <c r="N275" s="90"/>
      <c r="O275" s="90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</row>
    <row r="276" spans="1:57" s="39" customFormat="1" ht="13.5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90"/>
      <c r="L276" s="90"/>
      <c r="M276" s="90"/>
      <c r="N276" s="90"/>
      <c r="O276" s="90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</row>
    <row r="277" spans="1:57" s="39" customFormat="1" ht="13.5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90"/>
      <c r="L277" s="90"/>
      <c r="M277" s="90"/>
      <c r="N277" s="90"/>
      <c r="O277" s="90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</row>
    <row r="278" spans="1:57" s="39" customFormat="1" ht="13.5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90"/>
      <c r="L278" s="90"/>
      <c r="M278" s="90"/>
      <c r="N278" s="90"/>
      <c r="O278" s="90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</row>
    <row r="279" spans="1:57" s="39" customFormat="1" ht="13.5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90"/>
      <c r="L279" s="90"/>
      <c r="M279" s="90"/>
      <c r="N279" s="90"/>
      <c r="O279" s="90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</row>
    <row r="280" spans="1:57" s="39" customFormat="1" ht="13.5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90"/>
      <c r="L280" s="90"/>
      <c r="M280" s="90"/>
      <c r="N280" s="90"/>
      <c r="O280" s="90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</row>
    <row r="281" spans="1:57" s="39" customFormat="1" ht="13.5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90"/>
      <c r="L281" s="90"/>
      <c r="M281" s="90"/>
      <c r="N281" s="90"/>
      <c r="O281" s="90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</row>
    <row r="282" spans="1:57" s="39" customFormat="1" ht="13.5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90"/>
      <c r="L282" s="90"/>
      <c r="M282" s="90"/>
      <c r="N282" s="90"/>
      <c r="O282" s="90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</row>
    <row r="283" spans="1:57" s="39" customFormat="1" ht="13.5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90"/>
      <c r="L283" s="90"/>
      <c r="M283" s="90"/>
      <c r="N283" s="90"/>
      <c r="O283" s="90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</row>
    <row r="284" spans="1:57" s="39" customFormat="1" ht="13.5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90"/>
      <c r="L284" s="90"/>
      <c r="M284" s="90"/>
      <c r="N284" s="90"/>
      <c r="O284" s="90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</row>
    <row r="285" spans="1:57" s="39" customFormat="1" ht="13.5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90"/>
      <c r="L285" s="90"/>
      <c r="M285" s="90"/>
      <c r="N285" s="90"/>
      <c r="O285" s="90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</row>
    <row r="286" spans="1:57" s="39" customFormat="1" ht="13.5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90"/>
      <c r="L286" s="90"/>
      <c r="M286" s="90"/>
      <c r="N286" s="90"/>
      <c r="O286" s="90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</row>
    <row r="287" spans="1:57" s="39" customFormat="1" ht="13.5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90"/>
      <c r="L287" s="90"/>
      <c r="M287" s="90"/>
      <c r="N287" s="90"/>
      <c r="O287" s="90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</row>
    <row r="288" spans="1:57" s="39" customFormat="1" ht="13.5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90"/>
      <c r="L288" s="90"/>
      <c r="M288" s="90"/>
      <c r="N288" s="90"/>
      <c r="O288" s="90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</row>
    <row r="289" spans="1:57" s="39" customFormat="1" ht="13.5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90"/>
      <c r="L289" s="90"/>
      <c r="M289" s="90"/>
      <c r="N289" s="90"/>
      <c r="O289" s="90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</row>
    <row r="290" spans="1:57" s="39" customFormat="1" ht="13.5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90"/>
      <c r="L290" s="90"/>
      <c r="M290" s="90"/>
      <c r="N290" s="90"/>
      <c r="O290" s="90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</row>
    <row r="291" spans="1:57" s="39" customFormat="1" ht="13.5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90"/>
      <c r="L291" s="90"/>
      <c r="M291" s="90"/>
      <c r="N291" s="90"/>
      <c r="O291" s="90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</row>
    <row r="292" spans="1:57" s="39" customFormat="1" ht="13.5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90"/>
      <c r="L292" s="90"/>
      <c r="M292" s="90"/>
      <c r="N292" s="90"/>
      <c r="O292" s="90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</row>
    <row r="293" spans="1:57" s="39" customFormat="1" ht="13.5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90"/>
      <c r="L293" s="90"/>
      <c r="M293" s="90"/>
      <c r="N293" s="90"/>
      <c r="O293" s="90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</row>
    <row r="294" spans="1:57" s="39" customFormat="1" ht="13.5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90"/>
      <c r="L294" s="90"/>
      <c r="M294" s="90"/>
      <c r="N294" s="90"/>
      <c r="O294" s="90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</row>
    <row r="295" spans="1:57" s="39" customFormat="1" ht="13.5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90"/>
      <c r="L295" s="90"/>
      <c r="M295" s="90"/>
      <c r="N295" s="90"/>
      <c r="O295" s="90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</row>
    <row r="296" spans="1:57" s="39" customFormat="1" ht="13.5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90"/>
      <c r="L296" s="90"/>
      <c r="M296" s="90"/>
      <c r="N296" s="90"/>
      <c r="O296" s="90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</row>
    <row r="297" spans="1:57" s="39" customFormat="1" ht="13.5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90"/>
      <c r="L297" s="90"/>
      <c r="M297" s="90"/>
      <c r="N297" s="90"/>
      <c r="O297" s="90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</row>
    <row r="298" spans="1:57" s="39" customFormat="1" ht="13.5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90"/>
      <c r="L298" s="90"/>
      <c r="M298" s="90"/>
      <c r="N298" s="90"/>
      <c r="O298" s="90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</row>
    <row r="299" spans="1:57" s="39" customFormat="1" ht="13.5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90"/>
      <c r="L299" s="90"/>
      <c r="M299" s="90"/>
      <c r="N299" s="90"/>
      <c r="O299" s="90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</row>
    <row r="300" spans="1:57" s="39" customFormat="1" ht="13.5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90"/>
      <c r="L300" s="90"/>
      <c r="M300" s="90"/>
      <c r="N300" s="90"/>
      <c r="O300" s="90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</row>
    <row r="301" spans="1:57" s="39" customFormat="1" ht="13.5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90"/>
      <c r="L301" s="90"/>
      <c r="M301" s="90"/>
      <c r="N301" s="90"/>
      <c r="O301" s="90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</row>
    <row r="302" spans="1:57" s="39" customFormat="1" ht="13.5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90"/>
      <c r="L302" s="90"/>
      <c r="M302" s="90"/>
      <c r="N302" s="90"/>
      <c r="O302" s="90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</row>
    <row r="303" spans="1:57" s="39" customFormat="1" ht="13.5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90"/>
      <c r="L303" s="90"/>
      <c r="M303" s="90"/>
      <c r="N303" s="90"/>
      <c r="O303" s="90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</row>
    <row r="304" spans="1:57" s="39" customFormat="1" ht="13.5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90"/>
      <c r="L304" s="90"/>
      <c r="M304" s="90"/>
      <c r="N304" s="90"/>
      <c r="O304" s="90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</row>
    <row r="305" spans="1:57" s="39" customFormat="1" ht="13.5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90"/>
      <c r="L305" s="90"/>
      <c r="M305" s="90"/>
      <c r="N305" s="90"/>
      <c r="O305" s="90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</row>
    <row r="306" spans="1:57" s="39" customFormat="1" ht="13.5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90"/>
      <c r="L306" s="90"/>
      <c r="M306" s="90"/>
      <c r="N306" s="90"/>
      <c r="O306" s="90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</row>
    <row r="307" spans="1:57" s="39" customFormat="1" ht="13.5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90"/>
      <c r="L307" s="90"/>
      <c r="M307" s="90"/>
      <c r="N307" s="90"/>
      <c r="O307" s="90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</row>
    <row r="308" spans="1:57" s="39" customFormat="1" ht="13.5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90"/>
      <c r="L308" s="90"/>
      <c r="M308" s="90"/>
      <c r="N308" s="90"/>
      <c r="O308" s="90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</row>
    <row r="309" spans="1:57" s="39" customFormat="1" ht="13.5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90"/>
      <c r="L309" s="90"/>
      <c r="M309" s="90"/>
      <c r="N309" s="90"/>
      <c r="O309" s="90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</row>
    <row r="310" spans="1:57" s="39" customFormat="1" ht="13.5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90"/>
      <c r="L310" s="90"/>
      <c r="M310" s="90"/>
      <c r="N310" s="90"/>
      <c r="O310" s="90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</row>
    <row r="311" spans="1:57" s="39" customFormat="1" ht="13.5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90"/>
      <c r="L311" s="90"/>
      <c r="M311" s="90"/>
      <c r="N311" s="90"/>
      <c r="O311" s="90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</row>
    <row r="312" spans="1:57" s="39" customFormat="1" ht="13.5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90"/>
      <c r="L312" s="90"/>
      <c r="M312" s="90"/>
      <c r="N312" s="90"/>
      <c r="O312" s="90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</row>
    <row r="313" spans="1:57" s="39" customFormat="1" ht="13.5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90"/>
      <c r="L313" s="90"/>
      <c r="M313" s="90"/>
      <c r="N313" s="90"/>
      <c r="O313" s="90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</row>
    <row r="314" spans="1:57" s="39" customFormat="1" ht="13.5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90"/>
      <c r="L314" s="90"/>
      <c r="M314" s="90"/>
      <c r="N314" s="90"/>
      <c r="O314" s="90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</row>
    <row r="315" spans="1:57" s="39" customFormat="1" ht="13.5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90"/>
      <c r="L315" s="90"/>
      <c r="M315" s="90"/>
      <c r="N315" s="90"/>
      <c r="O315" s="90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</row>
    <row r="316" spans="1:57" s="39" customFormat="1" ht="13.5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90"/>
      <c r="L316" s="90"/>
      <c r="M316" s="90"/>
      <c r="N316" s="90"/>
      <c r="O316" s="90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</row>
    <row r="317" spans="1:57" s="39" customFormat="1" ht="13.5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90"/>
      <c r="L317" s="90"/>
      <c r="M317" s="90"/>
      <c r="N317" s="90"/>
      <c r="O317" s="90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</row>
    <row r="318" spans="1:57" s="39" customFormat="1" ht="13.5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90"/>
      <c r="L318" s="90"/>
      <c r="M318" s="90"/>
      <c r="N318" s="90"/>
      <c r="O318" s="90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</row>
    <row r="319" spans="1:57" s="39" customFormat="1" ht="13.5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90"/>
      <c r="L319" s="90"/>
      <c r="M319" s="90"/>
      <c r="N319" s="90"/>
      <c r="O319" s="90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</row>
    <row r="320" spans="1:57" s="39" customFormat="1" ht="13.5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90"/>
      <c r="L320" s="90"/>
      <c r="M320" s="90"/>
      <c r="N320" s="90"/>
      <c r="O320" s="90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</row>
    <row r="321" spans="1:57" s="39" customFormat="1" ht="13.5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90"/>
      <c r="L321" s="90"/>
      <c r="M321" s="90"/>
      <c r="N321" s="90"/>
      <c r="O321" s="90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</row>
    <row r="322" spans="1:57" s="39" customFormat="1" ht="13.5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90"/>
      <c r="L322" s="90"/>
      <c r="M322" s="90"/>
      <c r="N322" s="90"/>
      <c r="O322" s="90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</row>
    <row r="323" spans="1:57" s="39" customFormat="1" ht="13.5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90"/>
      <c r="L323" s="90"/>
      <c r="M323" s="90"/>
      <c r="N323" s="90"/>
      <c r="O323" s="90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</row>
    <row r="324" spans="1:57" s="39" customFormat="1" ht="13.5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90"/>
      <c r="L324" s="90"/>
      <c r="M324" s="90"/>
      <c r="N324" s="90"/>
      <c r="O324" s="90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</row>
    <row r="325" spans="1:57" s="39" customFormat="1" ht="13.5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90"/>
      <c r="L325" s="90"/>
      <c r="M325" s="90"/>
      <c r="N325" s="90"/>
      <c r="O325" s="90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</row>
    <row r="326" spans="1:57" s="39" customFormat="1" ht="13.5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90"/>
      <c r="L326" s="90"/>
      <c r="M326" s="90"/>
      <c r="N326" s="90"/>
      <c r="O326" s="90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</row>
    <row r="327" spans="1:57" s="39" customFormat="1" ht="13.5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90"/>
      <c r="L327" s="90"/>
      <c r="M327" s="90"/>
      <c r="N327" s="90"/>
      <c r="O327" s="90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</row>
    <row r="328" spans="1:57" s="39" customFormat="1" ht="13.5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90"/>
      <c r="L328" s="90"/>
      <c r="M328" s="90"/>
      <c r="N328" s="90"/>
      <c r="O328" s="90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</row>
    <row r="329" spans="1:57" s="39" customFormat="1" ht="13.5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90"/>
      <c r="L329" s="90"/>
      <c r="M329" s="90"/>
      <c r="N329" s="90"/>
      <c r="O329" s="90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</row>
    <row r="330" spans="1:57" s="39" customFormat="1" ht="13.5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90"/>
      <c r="L330" s="90"/>
      <c r="M330" s="90"/>
      <c r="N330" s="90"/>
      <c r="O330" s="90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</row>
    <row r="331" spans="1:57" s="39" customFormat="1" ht="13.5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90"/>
      <c r="L331" s="90"/>
      <c r="M331" s="90"/>
      <c r="N331" s="90"/>
      <c r="O331" s="90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</row>
    <row r="332" spans="1:57" s="39" customFormat="1" ht="13.5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90"/>
      <c r="L332" s="90"/>
      <c r="M332" s="90"/>
      <c r="N332" s="90"/>
      <c r="O332" s="90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</row>
    <row r="333" spans="1:57" s="39" customFormat="1" ht="13.5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90"/>
      <c r="L333" s="90"/>
      <c r="M333" s="90"/>
      <c r="N333" s="90"/>
      <c r="O333" s="90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</row>
    <row r="334" spans="1:57" s="39" customFormat="1" ht="13.5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90"/>
      <c r="L334" s="90"/>
      <c r="M334" s="90"/>
      <c r="N334" s="90"/>
      <c r="O334" s="90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</row>
    <row r="335" spans="1:57" s="39" customFormat="1" ht="13.5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90"/>
      <c r="L335" s="90"/>
      <c r="M335" s="90"/>
      <c r="N335" s="90"/>
      <c r="O335" s="90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</row>
    <row r="336" spans="1:57" s="39" customFormat="1" ht="13.5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90"/>
      <c r="L336" s="90"/>
      <c r="M336" s="90"/>
      <c r="N336" s="90"/>
      <c r="O336" s="90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</row>
    <row r="337" spans="1:57" s="39" customFormat="1" ht="13.5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90"/>
      <c r="L337" s="90"/>
      <c r="M337" s="90"/>
      <c r="N337" s="90"/>
      <c r="O337" s="90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</row>
    <row r="338" spans="1:57" s="39" customFormat="1" ht="13.5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90"/>
      <c r="L338" s="90"/>
      <c r="M338" s="90"/>
      <c r="N338" s="90"/>
      <c r="O338" s="90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</row>
    <row r="339" spans="1:57" s="39" customFormat="1" ht="13.5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90"/>
      <c r="L339" s="90"/>
      <c r="M339" s="90"/>
      <c r="N339" s="90"/>
      <c r="O339" s="90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</row>
    <row r="340" spans="1:57" s="39" customFormat="1" ht="13.5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90"/>
      <c r="L340" s="90"/>
      <c r="M340" s="90"/>
      <c r="N340" s="90"/>
      <c r="O340" s="90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</row>
    <row r="341" spans="1:57" s="39" customFormat="1" ht="13.5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90"/>
      <c r="L341" s="90"/>
      <c r="M341" s="90"/>
      <c r="N341" s="90"/>
      <c r="O341" s="90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</row>
    <row r="342" spans="1:57" s="39" customFormat="1" ht="13.5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90"/>
      <c r="L342" s="90"/>
      <c r="M342" s="90"/>
      <c r="N342" s="90"/>
      <c r="O342" s="90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</row>
    <row r="343" spans="1:57" s="39" customFormat="1" ht="13.5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90"/>
      <c r="L343" s="90"/>
      <c r="M343" s="90"/>
      <c r="N343" s="90"/>
      <c r="O343" s="90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</row>
    <row r="344" spans="1:57" s="39" customFormat="1" ht="13.5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90"/>
      <c r="L344" s="90"/>
      <c r="M344" s="90"/>
      <c r="N344" s="90"/>
      <c r="O344" s="90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</row>
    <row r="345" spans="1:57" s="39" customFormat="1" ht="13.5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90"/>
      <c r="L345" s="90"/>
      <c r="M345" s="90"/>
      <c r="N345" s="90"/>
      <c r="O345" s="90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</row>
    <row r="346" spans="1:57" s="39" customFormat="1" ht="13.5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90"/>
      <c r="L346" s="90"/>
      <c r="M346" s="90"/>
      <c r="N346" s="90"/>
      <c r="O346" s="90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</row>
    <row r="347" spans="1:57" s="39" customFormat="1" ht="13.5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90"/>
      <c r="L347" s="90"/>
      <c r="M347" s="90"/>
      <c r="N347" s="90"/>
      <c r="O347" s="90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</row>
    <row r="348" spans="1:57" s="39" customFormat="1" ht="13.5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90"/>
      <c r="L348" s="90"/>
      <c r="M348" s="90"/>
      <c r="N348" s="90"/>
      <c r="O348" s="90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</row>
    <row r="349" spans="1:57" s="39" customFormat="1" ht="13.5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90"/>
      <c r="L349" s="90"/>
      <c r="M349" s="90"/>
      <c r="N349" s="90"/>
      <c r="O349" s="90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</row>
    <row r="350" spans="1:57" s="39" customFormat="1" ht="13.5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90"/>
      <c r="L350" s="90"/>
      <c r="M350" s="90"/>
      <c r="N350" s="90"/>
      <c r="O350" s="90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</row>
    <row r="351" spans="1:57" s="39" customFormat="1" ht="13.5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90"/>
      <c r="L351" s="90"/>
      <c r="M351" s="90"/>
      <c r="N351" s="90"/>
      <c r="O351" s="90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</row>
    <row r="352" spans="1:57" s="39" customFormat="1" ht="13.5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90"/>
      <c r="L352" s="90"/>
      <c r="M352" s="90"/>
      <c r="N352" s="90"/>
      <c r="O352" s="90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</row>
    <row r="353" spans="1:57" s="39" customFormat="1" ht="13.5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90"/>
      <c r="L353" s="90"/>
      <c r="M353" s="90"/>
      <c r="N353" s="90"/>
      <c r="O353" s="90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</row>
    <row r="354" spans="1:57" s="39" customFormat="1" ht="13.5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90"/>
      <c r="L354" s="90"/>
      <c r="M354" s="90"/>
      <c r="N354" s="90"/>
      <c r="O354" s="90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</row>
    <row r="355" spans="1:57" s="39" customFormat="1" ht="13.5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90"/>
      <c r="L355" s="90"/>
      <c r="M355" s="90"/>
      <c r="N355" s="90"/>
      <c r="O355" s="90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</row>
    <row r="356" spans="1:57" s="39" customFormat="1" ht="13.5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90"/>
      <c r="L356" s="90"/>
      <c r="M356" s="90"/>
      <c r="N356" s="90"/>
      <c r="O356" s="90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</row>
    <row r="357" spans="1:57" s="39" customFormat="1" ht="13.5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90"/>
      <c r="L357" s="90"/>
      <c r="M357" s="90"/>
      <c r="N357" s="90"/>
      <c r="O357" s="90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</row>
    <row r="358" spans="1:57" s="39" customFormat="1" ht="13.5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90"/>
      <c r="L358" s="90"/>
      <c r="M358" s="90"/>
      <c r="N358" s="90"/>
      <c r="O358" s="90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</row>
    <row r="359" spans="1:57" s="39" customFormat="1" ht="13.5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90"/>
      <c r="L359" s="90"/>
      <c r="M359" s="90"/>
      <c r="N359" s="90"/>
      <c r="O359" s="90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</row>
    <row r="360" spans="1:57" s="39" customFormat="1" ht="13.5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90"/>
      <c r="L360" s="90"/>
      <c r="M360" s="90"/>
      <c r="N360" s="90"/>
      <c r="O360" s="90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</row>
    <row r="361" spans="1:57" s="39" customFormat="1" ht="13.5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90"/>
      <c r="L361" s="90"/>
      <c r="M361" s="90"/>
      <c r="N361" s="90"/>
      <c r="O361" s="90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</row>
    <row r="362" spans="1:57" s="39" customFormat="1" ht="13.5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90"/>
      <c r="L362" s="90"/>
      <c r="M362" s="90"/>
      <c r="N362" s="90"/>
      <c r="O362" s="90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</row>
    <row r="363" spans="1:57" s="39" customFormat="1" ht="13.5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90"/>
      <c r="L363" s="90"/>
      <c r="M363" s="90"/>
      <c r="N363" s="90"/>
      <c r="O363" s="90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</row>
    <row r="364" spans="1:57" s="39" customFormat="1" ht="13.5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90"/>
      <c r="L364" s="90"/>
      <c r="M364" s="90"/>
      <c r="N364" s="90"/>
      <c r="O364" s="90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</row>
    <row r="365" spans="1:57" s="39" customFormat="1" ht="13.5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90"/>
      <c r="L365" s="90"/>
      <c r="M365" s="90"/>
      <c r="N365" s="90"/>
      <c r="O365" s="90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</row>
    <row r="366" spans="1:57" s="39" customFormat="1" ht="13.5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90"/>
      <c r="L366" s="90"/>
      <c r="M366" s="90"/>
      <c r="N366" s="90"/>
      <c r="O366" s="90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</row>
    <row r="367" spans="1:57" s="39" customFormat="1" ht="13.5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90"/>
      <c r="L367" s="90"/>
      <c r="M367" s="90"/>
      <c r="N367" s="90"/>
      <c r="O367" s="90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</row>
    <row r="368" spans="1:57" s="39" customFormat="1" ht="13.5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90"/>
      <c r="L368" s="90"/>
      <c r="M368" s="90"/>
      <c r="N368" s="90"/>
      <c r="O368" s="90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</row>
    <row r="369" spans="1:57" s="39" customFormat="1" ht="13.5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90"/>
      <c r="L369" s="90"/>
      <c r="M369" s="90"/>
      <c r="N369" s="90"/>
      <c r="O369" s="90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</row>
    <row r="370" spans="1:57" s="39" customFormat="1" ht="13.5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90"/>
      <c r="L370" s="90"/>
      <c r="M370" s="90"/>
      <c r="N370" s="90"/>
      <c r="O370" s="90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</row>
    <row r="371" spans="1:57" s="39" customFormat="1" ht="13.5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90"/>
      <c r="L371" s="90"/>
      <c r="M371" s="90"/>
      <c r="N371" s="90"/>
      <c r="O371" s="90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</row>
    <row r="372" spans="1:57" s="39" customFormat="1" ht="13.5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90"/>
      <c r="L372" s="90"/>
      <c r="M372" s="90"/>
      <c r="N372" s="90"/>
      <c r="O372" s="90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</row>
    <row r="373" spans="1:57" s="39" customFormat="1" ht="13.5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90"/>
      <c r="L373" s="90"/>
      <c r="M373" s="90"/>
      <c r="N373" s="90"/>
      <c r="O373" s="90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</row>
    <row r="374" spans="1:57" s="39" customFormat="1" ht="13.5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90"/>
      <c r="L374" s="90"/>
      <c r="M374" s="90"/>
      <c r="N374" s="90"/>
      <c r="O374" s="90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</row>
    <row r="375" spans="1:57" s="39" customFormat="1" ht="13.5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90"/>
      <c r="L375" s="90"/>
      <c r="M375" s="90"/>
      <c r="N375" s="90"/>
      <c r="O375" s="90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</row>
    <row r="376" spans="1:57" s="39" customFormat="1" ht="13.5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90"/>
      <c r="L376" s="90"/>
      <c r="M376" s="90"/>
      <c r="N376" s="90"/>
      <c r="O376" s="90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</row>
    <row r="377" spans="1:57" s="39" customFormat="1" ht="13.5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90"/>
      <c r="L377" s="90"/>
      <c r="M377" s="90"/>
      <c r="N377" s="90"/>
      <c r="O377" s="90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</row>
    <row r="378" spans="1:57" s="39" customFormat="1" ht="13.5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90"/>
      <c r="L378" s="90"/>
      <c r="M378" s="90"/>
      <c r="N378" s="90"/>
      <c r="O378" s="90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</row>
    <row r="379" spans="1:57" s="39" customFormat="1" ht="13.5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90"/>
      <c r="L379" s="90"/>
      <c r="M379" s="90"/>
      <c r="N379" s="90"/>
      <c r="O379" s="90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</row>
    <row r="380" spans="1:57" s="39" customFormat="1" ht="13.5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90"/>
      <c r="L380" s="90"/>
      <c r="M380" s="90"/>
      <c r="N380" s="90"/>
      <c r="O380" s="90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</row>
    <row r="381" spans="1:57" s="39" customFormat="1" ht="13.5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90"/>
      <c r="L381" s="90"/>
      <c r="M381" s="90"/>
      <c r="N381" s="90"/>
      <c r="O381" s="90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</row>
    <row r="382" spans="1:57" s="39" customFormat="1" ht="13.5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90"/>
      <c r="L382" s="90"/>
      <c r="M382" s="90"/>
      <c r="N382" s="90"/>
      <c r="O382" s="90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</row>
    <row r="383" spans="1:57" s="39" customFormat="1" ht="13.5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90"/>
      <c r="L383" s="90"/>
      <c r="M383" s="90"/>
      <c r="N383" s="90"/>
      <c r="O383" s="90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</row>
    <row r="384" spans="1:57" s="39" customFormat="1" ht="13.5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90"/>
      <c r="L384" s="90"/>
      <c r="M384" s="90"/>
      <c r="N384" s="90"/>
      <c r="O384" s="90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</row>
    <row r="385" spans="1:57" s="39" customFormat="1" ht="13.5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90"/>
      <c r="L385" s="90"/>
      <c r="M385" s="90"/>
      <c r="N385" s="90"/>
      <c r="O385" s="90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</row>
    <row r="386" spans="1:57" s="39" customFormat="1" ht="13.5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90"/>
      <c r="L386" s="90"/>
      <c r="M386" s="90"/>
      <c r="N386" s="90"/>
      <c r="O386" s="90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</row>
    <row r="387" spans="1:57" s="39" customFormat="1" ht="13.5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90"/>
      <c r="L387" s="90"/>
      <c r="M387" s="90"/>
      <c r="N387" s="90"/>
      <c r="O387" s="90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</row>
    <row r="388" spans="1:57" s="39" customFormat="1" ht="13.5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90"/>
      <c r="L388" s="90"/>
      <c r="M388" s="90"/>
      <c r="N388" s="90"/>
      <c r="O388" s="90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</row>
    <row r="389" spans="1:57" s="39" customFormat="1" ht="13.5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90"/>
      <c r="L389" s="90"/>
      <c r="M389" s="90"/>
      <c r="N389" s="90"/>
      <c r="O389" s="90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</row>
    <row r="390" spans="1:57" s="39" customFormat="1" ht="13.5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90"/>
      <c r="L390" s="90"/>
      <c r="M390" s="90"/>
      <c r="N390" s="90"/>
      <c r="O390" s="90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</row>
    <row r="391" spans="1:57" s="39" customFormat="1" ht="13.5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90"/>
      <c r="L391" s="90"/>
      <c r="M391" s="90"/>
      <c r="N391" s="90"/>
      <c r="O391" s="90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</row>
    <row r="392" spans="1:57" s="39" customFormat="1" ht="13.5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90"/>
      <c r="L392" s="90"/>
      <c r="M392" s="90"/>
      <c r="N392" s="90"/>
      <c r="O392" s="90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</row>
    <row r="393" spans="1:57" s="39" customFormat="1" ht="13.5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90"/>
      <c r="L393" s="90"/>
      <c r="M393" s="90"/>
      <c r="N393" s="90"/>
      <c r="O393" s="90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</row>
    <row r="394" spans="1:57" s="39" customFormat="1" ht="13.5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90"/>
      <c r="L394" s="90"/>
      <c r="M394" s="90"/>
      <c r="N394" s="90"/>
      <c r="O394" s="90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</row>
    <row r="395" spans="1:57" s="39" customFormat="1" ht="13.5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90"/>
      <c r="L395" s="90"/>
      <c r="M395" s="90"/>
      <c r="N395" s="90"/>
      <c r="O395" s="90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</row>
    <row r="396" spans="1:57" s="39" customFormat="1" ht="13.5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90"/>
      <c r="L396" s="90"/>
      <c r="M396" s="90"/>
      <c r="N396" s="90"/>
      <c r="O396" s="90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</row>
    <row r="397" spans="1:57" s="39" customFormat="1" ht="13.5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90"/>
      <c r="L397" s="90"/>
      <c r="M397" s="90"/>
      <c r="N397" s="90"/>
      <c r="O397" s="90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</row>
    <row r="398" spans="1:57" s="39" customFormat="1" ht="13.5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90"/>
      <c r="L398" s="90"/>
      <c r="M398" s="90"/>
      <c r="N398" s="90"/>
      <c r="O398" s="90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</row>
    <row r="399" spans="1:57" s="39" customFormat="1" ht="13.5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90"/>
      <c r="L399" s="90"/>
      <c r="M399" s="90"/>
      <c r="N399" s="90"/>
      <c r="O399" s="90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</row>
    <row r="400" spans="1:57" s="39" customFormat="1" ht="13.5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90"/>
      <c r="L400" s="90"/>
      <c r="M400" s="90"/>
      <c r="N400" s="90"/>
      <c r="O400" s="90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</row>
    <row r="401" spans="1:57" s="39" customFormat="1" ht="13.5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90"/>
      <c r="L401" s="90"/>
      <c r="M401" s="90"/>
      <c r="N401" s="90"/>
      <c r="O401" s="90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</row>
    <row r="402" spans="1:57" s="39" customFormat="1" ht="13.5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90"/>
      <c r="L402" s="90"/>
      <c r="M402" s="90"/>
      <c r="N402" s="90"/>
      <c r="O402" s="90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</row>
    <row r="403" spans="1:57" s="39" customFormat="1" ht="13.5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90"/>
      <c r="L403" s="90"/>
      <c r="M403" s="90"/>
      <c r="N403" s="90"/>
      <c r="O403" s="90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</row>
    <row r="404" spans="1:57" s="39" customFormat="1" ht="13.5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90"/>
      <c r="L404" s="90"/>
      <c r="M404" s="90"/>
      <c r="N404" s="90"/>
      <c r="O404" s="90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</row>
    <row r="405" spans="1:57" s="39" customFormat="1" ht="13.5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90"/>
      <c r="L405" s="90"/>
      <c r="M405" s="90"/>
      <c r="N405" s="90"/>
      <c r="O405" s="90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</row>
    <row r="406" spans="1:57" s="39" customFormat="1" ht="13.5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90"/>
      <c r="L406" s="90"/>
      <c r="M406" s="90"/>
      <c r="N406" s="90"/>
      <c r="O406" s="90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</row>
    <row r="407" spans="1:57" s="39" customFormat="1" ht="13.5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90"/>
      <c r="L407" s="90"/>
      <c r="M407" s="90"/>
      <c r="N407" s="90"/>
      <c r="O407" s="90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</row>
    <row r="408" spans="1:57" s="39" customFormat="1" ht="13.5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90"/>
      <c r="L408" s="90"/>
      <c r="M408" s="90"/>
      <c r="N408" s="90"/>
      <c r="O408" s="90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</row>
    <row r="409" spans="1:57" s="39" customFormat="1" ht="13.5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90"/>
      <c r="L409" s="90"/>
      <c r="M409" s="90"/>
      <c r="N409" s="90"/>
      <c r="O409" s="90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</row>
    <row r="410" spans="1:57" s="39" customFormat="1" ht="13.5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90"/>
      <c r="L410" s="90"/>
      <c r="M410" s="90"/>
      <c r="N410" s="90"/>
      <c r="O410" s="90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</row>
    <row r="411" spans="1:57" s="39" customFormat="1" ht="13.5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90"/>
      <c r="L411" s="90"/>
      <c r="M411" s="90"/>
      <c r="N411" s="90"/>
      <c r="O411" s="90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</row>
    <row r="412" spans="1:57" s="39" customFormat="1" ht="13.5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90"/>
      <c r="L412" s="90"/>
      <c r="M412" s="90"/>
      <c r="N412" s="90"/>
      <c r="O412" s="90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</row>
    <row r="413" spans="1:57" s="39" customFormat="1" ht="13.5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90"/>
      <c r="L413" s="90"/>
      <c r="M413" s="90"/>
      <c r="N413" s="90"/>
      <c r="O413" s="90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</row>
    <row r="414" spans="1:57" s="39" customFormat="1" ht="13.5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90"/>
      <c r="L414" s="90"/>
      <c r="M414" s="90"/>
      <c r="N414" s="90"/>
      <c r="O414" s="90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</row>
    <row r="415" spans="1:57" s="39" customFormat="1" ht="13.5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90"/>
      <c r="L415" s="90"/>
      <c r="M415" s="90"/>
      <c r="N415" s="90"/>
      <c r="O415" s="90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</row>
    <row r="416" spans="1:57" s="39" customFormat="1" ht="13.5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90"/>
      <c r="L416" s="90"/>
      <c r="M416" s="90"/>
      <c r="N416" s="90"/>
      <c r="O416" s="90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</row>
    <row r="417" spans="1:57" s="39" customFormat="1" ht="13.5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90"/>
      <c r="L417" s="90"/>
      <c r="M417" s="90"/>
      <c r="N417" s="90"/>
      <c r="O417" s="90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</row>
    <row r="418" spans="1:57" s="39" customFormat="1" ht="13.5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90"/>
      <c r="L418" s="90"/>
      <c r="M418" s="90"/>
      <c r="N418" s="90"/>
      <c r="O418" s="90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</row>
    <row r="419" spans="1:57" s="39" customFormat="1" ht="13.5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90"/>
      <c r="L419" s="90"/>
      <c r="M419" s="90"/>
      <c r="N419" s="90"/>
      <c r="O419" s="90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</row>
    <row r="420" spans="1:57" s="39" customFormat="1" ht="13.5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90"/>
      <c r="L420" s="90"/>
      <c r="M420" s="90"/>
      <c r="N420" s="90"/>
      <c r="O420" s="90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</row>
    <row r="421" spans="1:57" s="39" customFormat="1" ht="13.5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90"/>
      <c r="L421" s="90"/>
      <c r="M421" s="90"/>
      <c r="N421" s="90"/>
      <c r="O421" s="90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</row>
    <row r="422" spans="1:57" s="39" customFormat="1" ht="13.5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90"/>
      <c r="L422" s="90"/>
      <c r="M422" s="90"/>
      <c r="N422" s="90"/>
      <c r="O422" s="90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</row>
    <row r="423" spans="1:57" s="39" customFormat="1" ht="13.5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90"/>
      <c r="L423" s="90"/>
      <c r="M423" s="90"/>
      <c r="N423" s="90"/>
      <c r="O423" s="90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</row>
    <row r="424" spans="1:57" s="39" customFormat="1" ht="13.5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90"/>
      <c r="L424" s="90"/>
      <c r="M424" s="90"/>
      <c r="N424" s="90"/>
      <c r="O424" s="90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</row>
    <row r="425" spans="1:57" s="39" customFormat="1" ht="13.5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90"/>
      <c r="L425" s="90"/>
      <c r="M425" s="90"/>
      <c r="N425" s="90"/>
      <c r="O425" s="90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</row>
    <row r="426" spans="1:57" s="39" customFormat="1" ht="13.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90"/>
      <c r="L426" s="90"/>
      <c r="M426" s="90"/>
      <c r="N426" s="90"/>
      <c r="O426" s="90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</row>
    <row r="427" spans="1:57" s="39" customFormat="1" ht="13.5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90"/>
      <c r="L427" s="90"/>
      <c r="M427" s="90"/>
      <c r="N427" s="90"/>
      <c r="O427" s="90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</row>
    <row r="428" spans="1:57" s="39" customFormat="1" ht="13.5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90"/>
      <c r="L428" s="90"/>
      <c r="M428" s="90"/>
      <c r="N428" s="90"/>
      <c r="O428" s="90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</row>
    <row r="429" spans="1:57" s="39" customFormat="1" ht="13.5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90"/>
      <c r="L429" s="90"/>
      <c r="M429" s="90"/>
      <c r="N429" s="90"/>
      <c r="O429" s="90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</row>
    <row r="430" spans="1:57" s="39" customFormat="1" ht="13.5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90"/>
      <c r="L430" s="90"/>
      <c r="M430" s="90"/>
      <c r="N430" s="90"/>
      <c r="O430" s="90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</row>
    <row r="431" spans="1:57" s="39" customFormat="1" ht="13.5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90"/>
      <c r="L431" s="90"/>
      <c r="M431" s="90"/>
      <c r="N431" s="90"/>
      <c r="O431" s="90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</row>
    <row r="432" spans="1:57" s="39" customFormat="1" ht="13.5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90"/>
      <c r="L432" s="90"/>
      <c r="M432" s="90"/>
      <c r="N432" s="90"/>
      <c r="O432" s="90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</row>
    <row r="433" spans="1:57" s="39" customFormat="1" ht="13.5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90"/>
      <c r="L433" s="90"/>
      <c r="M433" s="90"/>
      <c r="N433" s="90"/>
      <c r="O433" s="90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</row>
    <row r="434" spans="1:57" s="39" customFormat="1" ht="13.5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90"/>
      <c r="L434" s="90"/>
      <c r="M434" s="90"/>
      <c r="N434" s="90"/>
      <c r="O434" s="90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</row>
    <row r="435" spans="1:57" s="39" customFormat="1" ht="13.5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90"/>
      <c r="L435" s="90"/>
      <c r="M435" s="90"/>
      <c r="N435" s="90"/>
      <c r="O435" s="90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</row>
    <row r="436" spans="1:57" s="39" customFormat="1" ht="13.5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90"/>
      <c r="L436" s="90"/>
      <c r="M436" s="90"/>
      <c r="N436" s="90"/>
      <c r="O436" s="90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</row>
    <row r="437" spans="1:57" s="39" customFormat="1" ht="13.5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90"/>
      <c r="L437" s="90"/>
      <c r="M437" s="90"/>
      <c r="N437" s="90"/>
      <c r="O437" s="90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</row>
    <row r="438" spans="1:57" s="39" customFormat="1" ht="13.5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90"/>
      <c r="L438" s="90"/>
      <c r="M438" s="90"/>
      <c r="N438" s="90"/>
      <c r="O438" s="90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</row>
    <row r="439" spans="1:57" s="39" customFormat="1" ht="13.5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90"/>
      <c r="L439" s="90"/>
      <c r="M439" s="90"/>
      <c r="N439" s="90"/>
      <c r="O439" s="90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</row>
    <row r="440" spans="1:57" s="39" customFormat="1" ht="13.5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90"/>
      <c r="L440" s="90"/>
      <c r="M440" s="90"/>
      <c r="N440" s="90"/>
      <c r="O440" s="90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</row>
  </sheetData>
  <sheetProtection password="C3D2" sheet="1" objects="1" scenarios="1"/>
  <conditionalFormatting sqref="X19:X61">
    <cfRule type="cellIs" dxfId="1" priority="7" operator="equal">
      <formula>0</formula>
    </cfRule>
  </conditionalFormatting>
  <pageMargins left="0" right="0" top="0.59055118110236227" bottom="0" header="0" footer="0"/>
  <pageSetup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E448"/>
  <sheetViews>
    <sheetView showGridLines="0" topLeftCell="A40" zoomScale="140" zoomScaleNormal="140" zoomScaleSheetLayoutView="115" workbookViewId="0">
      <selection activeCell="R55" sqref="R55"/>
    </sheetView>
  </sheetViews>
  <sheetFormatPr baseColWidth="10" defaultRowHeight="15"/>
  <cols>
    <col min="1" max="1" width="0.85546875" style="337" customWidth="1"/>
    <col min="2" max="17" width="3.5703125" style="337" customWidth="1"/>
    <col min="18" max="23" width="12.7109375" style="337" customWidth="1"/>
    <col min="24" max="24" width="0.85546875" style="337" customWidth="1"/>
    <col min="25" max="25" width="10.7109375" style="337" customWidth="1"/>
    <col min="26" max="41" width="9.5703125" style="337" customWidth="1"/>
    <col min="42" max="57" width="2.7109375" style="337" customWidth="1"/>
    <col min="58" max="122" width="2.7109375" style="338" customWidth="1"/>
    <col min="123" max="16384" width="11.42578125" style="338"/>
  </cols>
  <sheetData>
    <row r="1" spans="1:25" s="88" customFormat="1" ht="11.1" customHeight="1"/>
    <row r="2" spans="1:25" s="88" customFormat="1" ht="11.1" customHeight="1"/>
    <row r="3" spans="1:25" s="88" customFormat="1" ht="11.1" customHeight="1"/>
    <row r="4" spans="1:25" s="88" customFormat="1" ht="11.1" customHeight="1"/>
    <row r="5" spans="1:25" s="88" customFormat="1" ht="11.1" customHeight="1"/>
    <row r="6" spans="1:25" s="88" customFormat="1" ht="11.1" customHeight="1"/>
    <row r="7" spans="1:25" s="88" customFormat="1" ht="11.1" customHeight="1"/>
    <row r="8" spans="1:25" s="88" customFormat="1" ht="11.1" customHeight="1"/>
    <row r="9" spans="1:25" s="88" customFormat="1" ht="11.1" customHeight="1"/>
    <row r="10" spans="1:25" s="13" customFormat="1" ht="3.95" customHeight="1">
      <c r="G10" s="14"/>
      <c r="H10" s="14"/>
      <c r="I10" s="15"/>
      <c r="J10" s="15"/>
      <c r="K10" s="15"/>
      <c r="L10" s="15"/>
      <c r="M10" s="15"/>
      <c r="N10" s="15"/>
      <c r="O10" s="15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1:25" s="25" customFormat="1" ht="11.1" customHeight="1">
      <c r="A11" s="393" t="str">
        <f>EF_01!$A$9</f>
        <v>ÓRGANOS AUTONÓMOS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  <c r="R11" s="394"/>
      <c r="S11" s="394"/>
      <c r="T11" s="395"/>
      <c r="U11" s="394"/>
      <c r="V11" s="394"/>
      <c r="W11" s="394"/>
      <c r="X11" s="394"/>
      <c r="Y11" s="44" t="s">
        <v>28</v>
      </c>
    </row>
    <row r="12" spans="1:25" s="25" customFormat="1" ht="11.1" customHeight="1">
      <c r="A12" s="393" t="str">
        <f>EF_01!$A$10</f>
        <v>INSTITUTO DE ACCESO A LA INFORMACIÓN PÚBLICA Y PROTECCIÓN DE DATOS PERSONALES DEL DISTRITO FEDERAL</v>
      </c>
      <c r="B12" s="394"/>
      <c r="C12" s="394"/>
      <c r="D12" s="394"/>
      <c r="E12" s="394"/>
      <c r="F12" s="394"/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4"/>
      <c r="T12" s="395"/>
      <c r="U12" s="394"/>
      <c r="V12" s="394"/>
      <c r="W12" s="394"/>
      <c r="X12" s="394"/>
      <c r="Y12" s="44" t="s">
        <v>28</v>
      </c>
    </row>
    <row r="13" spans="1:25" s="25" customFormat="1" ht="11.1" customHeight="1">
      <c r="A13" s="394" t="s">
        <v>276</v>
      </c>
      <c r="B13" s="394"/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  <c r="T13" s="395"/>
      <c r="U13" s="394"/>
      <c r="V13" s="394"/>
      <c r="W13" s="394"/>
      <c r="X13" s="394"/>
      <c r="Y13" s="44" t="s">
        <v>28</v>
      </c>
    </row>
    <row r="14" spans="1:25" s="25" customFormat="1" ht="11.1" customHeight="1">
      <c r="A14" s="396" t="s">
        <v>2</v>
      </c>
      <c r="B14" s="396"/>
      <c r="C14" s="394"/>
      <c r="D14" s="394"/>
      <c r="E14" s="394"/>
      <c r="F14" s="394"/>
      <c r="G14" s="394"/>
      <c r="H14" s="394"/>
      <c r="I14" s="394"/>
      <c r="J14" s="394"/>
      <c r="K14" s="394"/>
      <c r="L14" s="394"/>
      <c r="M14" s="394"/>
      <c r="N14" s="394"/>
      <c r="O14" s="394"/>
      <c r="P14" s="394"/>
      <c r="Q14" s="394"/>
      <c r="R14" s="394"/>
      <c r="S14" s="394"/>
      <c r="T14" s="395"/>
      <c r="U14" s="394"/>
      <c r="V14" s="394"/>
      <c r="W14" s="394"/>
      <c r="X14" s="394"/>
      <c r="Y14" s="44" t="s">
        <v>28</v>
      </c>
    </row>
    <row r="15" spans="1:25" s="23" customFormat="1" ht="3.95" customHeight="1">
      <c r="A15" s="35"/>
      <c r="B15" s="35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36"/>
      <c r="U15" s="89"/>
      <c r="V15" s="89"/>
      <c r="W15" s="89"/>
      <c r="X15" s="89"/>
      <c r="Y15" s="46"/>
    </row>
    <row r="16" spans="1:25" s="336" customFormat="1" ht="11.1" customHeight="1">
      <c r="A16" s="397"/>
      <c r="B16" s="397"/>
      <c r="C16" s="397"/>
      <c r="D16" s="397"/>
      <c r="E16" s="397"/>
      <c r="F16" s="397"/>
      <c r="G16" s="397"/>
      <c r="H16" s="397"/>
      <c r="I16" s="397"/>
      <c r="J16" s="397"/>
      <c r="K16" s="397"/>
      <c r="L16" s="397"/>
      <c r="M16" s="397"/>
      <c r="N16" s="397"/>
      <c r="O16" s="397"/>
      <c r="P16" s="397"/>
      <c r="Q16" s="398"/>
      <c r="R16" s="398" t="s">
        <v>227</v>
      </c>
      <c r="S16" s="398" t="s">
        <v>221</v>
      </c>
      <c r="T16" s="398" t="s">
        <v>227</v>
      </c>
      <c r="U16" s="398" t="s">
        <v>227</v>
      </c>
      <c r="V16" s="398" t="s">
        <v>227</v>
      </c>
      <c r="W16" s="399"/>
      <c r="X16" s="399"/>
      <c r="Y16" s="335"/>
    </row>
    <row r="17" spans="1:57" s="336" customFormat="1" ht="11.1" customHeight="1">
      <c r="A17" s="397"/>
      <c r="B17" s="400" t="s">
        <v>232</v>
      </c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8"/>
      <c r="S17" s="401" t="s">
        <v>229</v>
      </c>
      <c r="T17" s="398"/>
      <c r="U17" s="398"/>
      <c r="V17" s="398"/>
      <c r="W17" s="399" t="s">
        <v>271</v>
      </c>
      <c r="X17" s="399"/>
      <c r="Y17" s="335"/>
    </row>
    <row r="18" spans="1:57" s="336" customFormat="1" ht="11.1" customHeight="1">
      <c r="A18" s="397"/>
      <c r="B18" s="397"/>
      <c r="C18" s="397"/>
      <c r="D18" s="397"/>
      <c r="E18" s="397"/>
      <c r="F18" s="397"/>
      <c r="G18" s="397"/>
      <c r="H18" s="397"/>
      <c r="I18" s="397"/>
      <c r="J18" s="397"/>
      <c r="K18" s="397"/>
      <c r="L18" s="397"/>
      <c r="M18" s="397"/>
      <c r="N18" s="397"/>
      <c r="O18" s="397"/>
      <c r="P18" s="397"/>
      <c r="Q18" s="398"/>
      <c r="R18" s="398" t="s">
        <v>228</v>
      </c>
      <c r="S18" s="398" t="s">
        <v>223</v>
      </c>
      <c r="T18" s="398" t="s">
        <v>224</v>
      </c>
      <c r="U18" s="398" t="s">
        <v>225</v>
      </c>
      <c r="V18" s="398" t="s">
        <v>230</v>
      </c>
      <c r="W18" s="399"/>
      <c r="X18" s="399"/>
      <c r="Y18" s="335"/>
    </row>
    <row r="19" spans="1:57" s="48" customFormat="1" ht="6.95" customHeight="1">
      <c r="A19" s="330"/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29"/>
      <c r="R19" s="334"/>
      <c r="S19" s="334"/>
      <c r="T19" s="334"/>
      <c r="U19" s="334"/>
      <c r="V19" s="334"/>
      <c r="W19" s="334"/>
      <c r="X19" s="333"/>
      <c r="Y19" s="92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</row>
    <row r="20" spans="1:57" s="48" customFormat="1" ht="6.95" customHeight="1">
      <c r="A20" s="330"/>
      <c r="B20" s="331" t="s">
        <v>366</v>
      </c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  <c r="Q20" s="329"/>
      <c r="R20" s="360">
        <f>SUM(R22+R27+R38+R44+R49+R56)</f>
        <v>0</v>
      </c>
      <c r="S20" s="360">
        <f>SUM(S22+S27+S38+S44+S49+S56)</f>
        <v>0</v>
      </c>
      <c r="T20" s="360">
        <f>SUM(R20+S20)</f>
        <v>0</v>
      </c>
      <c r="U20" s="360">
        <f>SUM(U22+U27+U38+U44+U49+U56)</f>
        <v>0</v>
      </c>
      <c r="V20" s="360">
        <f>SUM(V22+V27+V38+V44+V49+V56)</f>
        <v>0</v>
      </c>
      <c r="W20" s="360">
        <f>SUM(T20-U20)</f>
        <v>0</v>
      </c>
      <c r="X20" s="3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</row>
    <row r="21" spans="1:57" s="48" customFormat="1" ht="6.95" customHeight="1">
      <c r="A21" s="330"/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  <c r="Q21" s="329"/>
      <c r="R21" s="334"/>
      <c r="S21" s="334"/>
      <c r="T21" s="334"/>
      <c r="U21" s="334"/>
      <c r="V21" s="334"/>
      <c r="W21" s="334"/>
      <c r="X21" s="3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</row>
    <row r="22" spans="1:57" s="48" customFormat="1" ht="6.95" customHeight="1">
      <c r="A22" s="330"/>
      <c r="B22" s="330"/>
      <c r="C22" s="328" t="s">
        <v>367</v>
      </c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3">
        <f>SUM(R24+R25)</f>
        <v>0</v>
      </c>
      <c r="S22" s="333">
        <f>SUM(S24+S25)</f>
        <v>0</v>
      </c>
      <c r="T22" s="332">
        <f>SUM(R22+S22)</f>
        <v>0</v>
      </c>
      <c r="U22" s="333">
        <f>SUM(U24+U25)</f>
        <v>0</v>
      </c>
      <c r="V22" s="333">
        <f>SUM(V24+V25)</f>
        <v>0</v>
      </c>
      <c r="W22" s="332">
        <f>SUM(T22-U22)</f>
        <v>0</v>
      </c>
      <c r="X22" s="3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</row>
    <row r="23" spans="1:57" s="48" customFormat="1" ht="6.95" customHeight="1">
      <c r="A23" s="330"/>
      <c r="B23" s="330"/>
      <c r="C23" s="326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463"/>
      <c r="S23" s="463"/>
      <c r="T23" s="332"/>
      <c r="U23" s="463"/>
      <c r="V23" s="463"/>
      <c r="W23" s="332"/>
      <c r="X23" s="3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1:57" s="48" customFormat="1" ht="6.95" customHeight="1">
      <c r="A24" s="330"/>
      <c r="B24" s="330"/>
      <c r="C24" s="326"/>
      <c r="D24" s="326" t="s">
        <v>368</v>
      </c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463"/>
      <c r="S24" s="463"/>
      <c r="T24" s="332">
        <f t="shared" ref="T24:T25" si="0">SUM(R24+S24)</f>
        <v>0</v>
      </c>
      <c r="U24" s="463"/>
      <c r="V24" s="463"/>
      <c r="W24" s="332">
        <f>SUM(T24-U24)</f>
        <v>0</v>
      </c>
      <c r="X24" s="3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1:57" s="48" customFormat="1" ht="6.95" customHeight="1">
      <c r="A25" s="330"/>
      <c r="B25" s="330"/>
      <c r="C25" s="326"/>
      <c r="D25" s="326" t="s">
        <v>369</v>
      </c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463"/>
      <c r="S25" s="463"/>
      <c r="T25" s="332">
        <f t="shared" si="0"/>
        <v>0</v>
      </c>
      <c r="U25" s="463"/>
      <c r="V25" s="463"/>
      <c r="W25" s="332">
        <f>SUM(T25-U25)</f>
        <v>0</v>
      </c>
      <c r="X25" s="3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</row>
    <row r="26" spans="1:57" s="48" customFormat="1" ht="6.95" customHeight="1">
      <c r="A26" s="330"/>
      <c r="B26" s="330"/>
      <c r="C26" s="326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3"/>
      <c r="S26" s="333"/>
      <c r="T26" s="332"/>
      <c r="U26" s="333"/>
      <c r="V26" s="333"/>
      <c r="W26" s="332"/>
      <c r="X26" s="3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</row>
    <row r="27" spans="1:57" s="48" customFormat="1" ht="6.95" customHeight="1">
      <c r="A27" s="330"/>
      <c r="B27" s="330"/>
      <c r="C27" s="328" t="s">
        <v>370</v>
      </c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3">
        <f>SUM(R29+R30+R31+R32+R33+R34+R35+R36)</f>
        <v>0</v>
      </c>
      <c r="S27" s="333">
        <f>SUM(S29+S30+S31+S32+S33+S34+S35+S36)</f>
        <v>0</v>
      </c>
      <c r="T27" s="332">
        <f>SUM(R27+S27)</f>
        <v>0</v>
      </c>
      <c r="U27" s="333">
        <f>SUM(U29+U30+U31+U32+U33+U34+U35+U36)</f>
        <v>0</v>
      </c>
      <c r="V27" s="333">
        <f>SUM(V29+V30+V31+V32+V33+V34+V35+V36)</f>
        <v>0</v>
      </c>
      <c r="W27" s="332">
        <f>SUM(T27-U27)</f>
        <v>0</v>
      </c>
      <c r="X27" s="3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</row>
    <row r="28" spans="1:57" s="48" customFormat="1" ht="6.95" customHeight="1">
      <c r="A28" s="330"/>
      <c r="B28" s="330"/>
      <c r="C28" s="326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3"/>
      <c r="S28" s="333"/>
      <c r="T28" s="332"/>
      <c r="U28" s="463"/>
      <c r="V28" s="463"/>
      <c r="W28" s="332"/>
      <c r="X28" s="3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</row>
    <row r="29" spans="1:57" s="48" customFormat="1" ht="6.95" customHeight="1">
      <c r="A29" s="330"/>
      <c r="B29" s="330"/>
      <c r="C29" s="326"/>
      <c r="D29" s="326" t="s">
        <v>371</v>
      </c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463"/>
      <c r="S29" s="463"/>
      <c r="T29" s="332">
        <f t="shared" ref="T29:T36" si="1">SUM(R29+S29)</f>
        <v>0</v>
      </c>
      <c r="U29" s="463"/>
      <c r="V29" s="463"/>
      <c r="W29" s="332">
        <f t="shared" ref="W29:W36" si="2">SUM(T29-U29)</f>
        <v>0</v>
      </c>
      <c r="X29" s="3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</row>
    <row r="30" spans="1:57" s="48" customFormat="1" ht="6.95" customHeight="1">
      <c r="A30" s="330"/>
      <c r="B30" s="330"/>
      <c r="C30" s="330"/>
      <c r="D30" s="326" t="s">
        <v>372</v>
      </c>
      <c r="E30" s="330"/>
      <c r="F30" s="330"/>
      <c r="G30" s="330"/>
      <c r="H30" s="330"/>
      <c r="I30" s="330"/>
      <c r="J30" s="330"/>
      <c r="K30" s="330"/>
      <c r="L30" s="330"/>
      <c r="M30" s="330"/>
      <c r="N30" s="330"/>
      <c r="O30" s="330"/>
      <c r="P30" s="330"/>
      <c r="Q30" s="329"/>
      <c r="R30" s="463"/>
      <c r="S30" s="463"/>
      <c r="T30" s="332">
        <f t="shared" si="1"/>
        <v>0</v>
      </c>
      <c r="U30" s="463"/>
      <c r="V30" s="463"/>
      <c r="W30" s="332">
        <f t="shared" si="2"/>
        <v>0</v>
      </c>
      <c r="X30" s="3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</row>
    <row r="31" spans="1:57" s="48" customFormat="1" ht="6.95" customHeight="1">
      <c r="A31" s="330"/>
      <c r="B31" s="330"/>
      <c r="C31" s="326"/>
      <c r="D31" s="326" t="s">
        <v>373</v>
      </c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29"/>
      <c r="R31" s="463"/>
      <c r="S31" s="463"/>
      <c r="T31" s="332">
        <f t="shared" si="1"/>
        <v>0</v>
      </c>
      <c r="U31" s="463"/>
      <c r="V31" s="463"/>
      <c r="W31" s="332">
        <f t="shared" si="2"/>
        <v>0</v>
      </c>
      <c r="X31" s="3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</row>
    <row r="32" spans="1:57" s="48" customFormat="1" ht="6.95" customHeight="1">
      <c r="A32" s="330"/>
      <c r="B32" s="330"/>
      <c r="C32" s="326"/>
      <c r="D32" s="326" t="s">
        <v>374</v>
      </c>
      <c r="E32" s="330"/>
      <c r="F32" s="330"/>
      <c r="G32" s="330"/>
      <c r="H32" s="330"/>
      <c r="I32" s="330"/>
      <c r="J32" s="330"/>
      <c r="K32" s="330"/>
      <c r="L32" s="330"/>
      <c r="M32" s="330"/>
      <c r="N32" s="330"/>
      <c r="O32" s="330"/>
      <c r="P32" s="330"/>
      <c r="Q32" s="329"/>
      <c r="R32" s="463"/>
      <c r="S32" s="463"/>
      <c r="T32" s="332">
        <f t="shared" si="1"/>
        <v>0</v>
      </c>
      <c r="U32" s="463"/>
      <c r="V32" s="463"/>
      <c r="W32" s="332">
        <f t="shared" si="2"/>
        <v>0</v>
      </c>
      <c r="X32" s="3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</row>
    <row r="33" spans="1:57" s="48" customFormat="1" ht="6.95" customHeight="1">
      <c r="A33" s="330"/>
      <c r="B33" s="330"/>
      <c r="C33" s="326"/>
      <c r="D33" s="326" t="s">
        <v>375</v>
      </c>
      <c r="E33" s="330"/>
      <c r="F33" s="330"/>
      <c r="G33" s="330"/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463"/>
      <c r="S33" s="463"/>
      <c r="T33" s="332">
        <f t="shared" si="1"/>
        <v>0</v>
      </c>
      <c r="U33" s="463"/>
      <c r="V33" s="463"/>
      <c r="W33" s="332">
        <f t="shared" si="2"/>
        <v>0</v>
      </c>
      <c r="X33" s="3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</row>
    <row r="34" spans="1:57" s="48" customFormat="1" ht="6.95" customHeight="1">
      <c r="A34" s="330"/>
      <c r="B34" s="330"/>
      <c r="C34" s="326"/>
      <c r="D34" s="326" t="s">
        <v>376</v>
      </c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463"/>
      <c r="S34" s="463"/>
      <c r="T34" s="332">
        <f t="shared" si="1"/>
        <v>0</v>
      </c>
      <c r="U34" s="463"/>
      <c r="V34" s="463"/>
      <c r="W34" s="332">
        <f t="shared" si="2"/>
        <v>0</v>
      </c>
      <c r="X34" s="3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</row>
    <row r="35" spans="1:57" s="48" customFormat="1" ht="6.95" customHeight="1">
      <c r="A35" s="330"/>
      <c r="B35" s="330"/>
      <c r="C35" s="326"/>
      <c r="D35" s="326" t="s">
        <v>377</v>
      </c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463"/>
      <c r="S35" s="463"/>
      <c r="T35" s="332">
        <f t="shared" si="1"/>
        <v>0</v>
      </c>
      <c r="U35" s="463"/>
      <c r="V35" s="463"/>
      <c r="W35" s="332">
        <f t="shared" si="2"/>
        <v>0</v>
      </c>
      <c r="X35" s="3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</row>
    <row r="36" spans="1:57" s="48" customFormat="1" ht="6.95" customHeight="1">
      <c r="A36" s="330"/>
      <c r="B36" s="330"/>
      <c r="C36" s="326"/>
      <c r="D36" s="326" t="s">
        <v>378</v>
      </c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463"/>
      <c r="S36" s="463"/>
      <c r="T36" s="332">
        <f t="shared" si="1"/>
        <v>0</v>
      </c>
      <c r="U36" s="463"/>
      <c r="V36" s="463"/>
      <c r="W36" s="332">
        <f t="shared" si="2"/>
        <v>0</v>
      </c>
      <c r="X36" s="3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</row>
    <row r="37" spans="1:57" s="48" customFormat="1" ht="6.95" customHeight="1">
      <c r="A37" s="330"/>
      <c r="B37" s="330"/>
      <c r="C37" s="326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3"/>
      <c r="S37" s="333"/>
      <c r="T37" s="332"/>
      <c r="U37" s="333"/>
      <c r="V37" s="333"/>
      <c r="W37" s="332"/>
      <c r="X37" s="3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</row>
    <row r="38" spans="1:57" s="48" customFormat="1" ht="6.95" customHeight="1">
      <c r="A38" s="330"/>
      <c r="B38" s="330"/>
      <c r="C38" s="328" t="s">
        <v>379</v>
      </c>
      <c r="D38" s="330"/>
      <c r="E38" s="330"/>
      <c r="F38" s="330"/>
      <c r="G38" s="330"/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3">
        <f>SUM(R40+R41+R42)</f>
        <v>0</v>
      </c>
      <c r="S38" s="333">
        <f>SUM(S40+S41+S42)</f>
        <v>0</v>
      </c>
      <c r="T38" s="332">
        <f>SUM(R38+S38)</f>
        <v>0</v>
      </c>
      <c r="U38" s="333">
        <f>SUM(U40+U41+U42)</f>
        <v>0</v>
      </c>
      <c r="V38" s="333">
        <f>SUM(V40+V41+V42)</f>
        <v>0</v>
      </c>
      <c r="W38" s="332">
        <f>SUM(T38-U38)</f>
        <v>0</v>
      </c>
      <c r="X38" s="3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</row>
    <row r="39" spans="1:57" s="48" customFormat="1" ht="6.95" customHeight="1">
      <c r="A39" s="330"/>
      <c r="B39" s="330"/>
      <c r="C39" s="326"/>
      <c r="D39" s="330"/>
      <c r="E39" s="330"/>
      <c r="F39" s="330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3"/>
      <c r="S39" s="333"/>
      <c r="T39" s="332"/>
      <c r="U39" s="333"/>
      <c r="V39" s="333"/>
      <c r="W39" s="332"/>
      <c r="X39" s="3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</row>
    <row r="40" spans="1:57" s="48" customFormat="1" ht="6.95" customHeight="1">
      <c r="A40" s="330"/>
      <c r="B40" s="330"/>
      <c r="C40" s="326"/>
      <c r="D40" s="326" t="s">
        <v>380</v>
      </c>
      <c r="E40" s="330"/>
      <c r="F40" s="330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29"/>
      <c r="R40" s="463"/>
      <c r="S40" s="463"/>
      <c r="T40" s="332">
        <f t="shared" ref="T40:T42" si="3">SUM(R40+S40)</f>
        <v>0</v>
      </c>
      <c r="U40" s="463"/>
      <c r="V40" s="463"/>
      <c r="W40" s="332">
        <f>SUM(T40-U40)</f>
        <v>0</v>
      </c>
      <c r="X40" s="3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</row>
    <row r="41" spans="1:57" s="48" customFormat="1" ht="6.95" customHeight="1">
      <c r="A41" s="330"/>
      <c r="B41" s="330"/>
      <c r="C41" s="326"/>
      <c r="D41" s="326" t="s">
        <v>381</v>
      </c>
      <c r="E41" s="330"/>
      <c r="F41" s="330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29"/>
      <c r="R41" s="463"/>
      <c r="S41" s="463"/>
      <c r="T41" s="332">
        <f t="shared" si="3"/>
        <v>0</v>
      </c>
      <c r="U41" s="463"/>
      <c r="V41" s="463"/>
      <c r="W41" s="332">
        <f>SUM(T41-U41)</f>
        <v>0</v>
      </c>
      <c r="X41" s="3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</row>
    <row r="42" spans="1:57" s="48" customFormat="1" ht="6.95" customHeight="1">
      <c r="A42" s="330"/>
      <c r="B42" s="330"/>
      <c r="C42" s="326"/>
      <c r="D42" s="326" t="s">
        <v>382</v>
      </c>
      <c r="E42" s="330"/>
      <c r="F42" s="330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29"/>
      <c r="R42" s="463"/>
      <c r="S42" s="463"/>
      <c r="T42" s="332">
        <f t="shared" si="3"/>
        <v>0</v>
      </c>
      <c r="U42" s="463"/>
      <c r="V42" s="463"/>
      <c r="W42" s="332">
        <f>SUM(T42-U42)</f>
        <v>0</v>
      </c>
      <c r="X42" s="3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</row>
    <row r="43" spans="1:57" s="48" customFormat="1" ht="6.95" customHeight="1">
      <c r="A43" s="330"/>
      <c r="B43" s="330"/>
      <c r="C43" s="326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3"/>
      <c r="S43" s="333"/>
      <c r="T43" s="332"/>
      <c r="U43" s="333"/>
      <c r="V43" s="333"/>
      <c r="W43" s="332"/>
      <c r="X43" s="3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s="48" customFormat="1" ht="6.95" customHeight="1">
      <c r="A44" s="330"/>
      <c r="B44" s="330"/>
      <c r="C44" s="328" t="s">
        <v>383</v>
      </c>
      <c r="D44" s="330"/>
      <c r="E44" s="330"/>
      <c r="F44" s="330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3">
        <f>SUM(R46+R47)</f>
        <v>0</v>
      </c>
      <c r="S44" s="333">
        <f>SUM(S46+S47)</f>
        <v>0</v>
      </c>
      <c r="T44" s="332">
        <f>SUM(R44+S44)</f>
        <v>0</v>
      </c>
      <c r="U44" s="333">
        <f>SUM(U46+U47)</f>
        <v>0</v>
      </c>
      <c r="V44" s="333">
        <f>SUM(V46+V47)</f>
        <v>0</v>
      </c>
      <c r="W44" s="332">
        <f>SUM(T44-U44)</f>
        <v>0</v>
      </c>
      <c r="X44" s="3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</row>
    <row r="45" spans="1:57" s="48" customFormat="1" ht="6.95" customHeight="1">
      <c r="A45" s="330"/>
      <c r="B45" s="330"/>
      <c r="C45" s="326"/>
      <c r="D45" s="330"/>
      <c r="E45" s="330"/>
      <c r="F45" s="330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3"/>
      <c r="S45" s="333"/>
      <c r="T45" s="332"/>
      <c r="U45" s="333"/>
      <c r="V45" s="333"/>
      <c r="W45" s="332"/>
      <c r="X45" s="3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</row>
    <row r="46" spans="1:57" s="48" customFormat="1" ht="6.95" customHeight="1">
      <c r="A46" s="330"/>
      <c r="B46" s="330"/>
      <c r="C46" s="326"/>
      <c r="D46" s="326" t="s">
        <v>384</v>
      </c>
      <c r="E46" s="330"/>
      <c r="F46" s="330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463"/>
      <c r="S46" s="463"/>
      <c r="T46" s="332">
        <f t="shared" ref="T46:T47" si="4">SUM(R46+S46)</f>
        <v>0</v>
      </c>
      <c r="U46" s="463"/>
      <c r="V46" s="463"/>
      <c r="W46" s="332">
        <f>SUM(T46-U46)</f>
        <v>0</v>
      </c>
      <c r="X46" s="3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</row>
    <row r="47" spans="1:57" s="48" customFormat="1" ht="6.95" customHeight="1">
      <c r="A47" s="330"/>
      <c r="B47" s="330"/>
      <c r="C47" s="326"/>
      <c r="D47" s="326" t="s">
        <v>385</v>
      </c>
      <c r="E47" s="330"/>
      <c r="F47" s="330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463"/>
      <c r="S47" s="463"/>
      <c r="T47" s="332">
        <f t="shared" si="4"/>
        <v>0</v>
      </c>
      <c r="U47" s="463"/>
      <c r="V47" s="463"/>
      <c r="W47" s="332">
        <f>SUM(T47-U47)</f>
        <v>0</v>
      </c>
      <c r="X47" s="3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</row>
    <row r="48" spans="1:57" s="48" customFormat="1" ht="6.95" customHeight="1">
      <c r="A48" s="330"/>
      <c r="B48" s="330"/>
      <c r="C48" s="326"/>
      <c r="D48" s="330"/>
      <c r="E48" s="330"/>
      <c r="F48" s="330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3"/>
      <c r="S48" s="333"/>
      <c r="T48" s="332"/>
      <c r="U48" s="333"/>
      <c r="V48" s="333"/>
      <c r="W48" s="332"/>
      <c r="X48" s="3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</row>
    <row r="49" spans="1:57" s="48" customFormat="1" ht="6.95" customHeight="1">
      <c r="A49" s="330"/>
      <c r="B49" s="330"/>
      <c r="C49" s="328" t="s">
        <v>386</v>
      </c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3">
        <f>SUM(R51+R52+R53+R54)</f>
        <v>0</v>
      </c>
      <c r="S49" s="333">
        <f>SUM(S51+S52+S53+S54)</f>
        <v>0</v>
      </c>
      <c r="T49" s="332">
        <f>SUM(R49+S49)</f>
        <v>0</v>
      </c>
      <c r="U49" s="333">
        <f>SUM(U51+U52+U53+U54)</f>
        <v>0</v>
      </c>
      <c r="V49" s="333">
        <f>SUM(V51+V52+V53+V54)</f>
        <v>0</v>
      </c>
      <c r="W49" s="332">
        <f>SUM(T49-U49)</f>
        <v>0</v>
      </c>
      <c r="X49" s="3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</row>
    <row r="50" spans="1:57" s="48" customFormat="1" ht="6.95" customHeight="1">
      <c r="A50" s="330"/>
      <c r="B50" s="330"/>
      <c r="C50" s="326"/>
      <c r="D50" s="330"/>
      <c r="E50" s="330"/>
      <c r="F50" s="330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3"/>
      <c r="S50" s="333"/>
      <c r="T50" s="332"/>
      <c r="U50" s="333"/>
      <c r="V50" s="333"/>
      <c r="W50" s="332"/>
      <c r="X50" s="3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</row>
    <row r="51" spans="1:57" s="48" customFormat="1" ht="6.95" customHeight="1">
      <c r="A51" s="330"/>
      <c r="B51" s="330"/>
      <c r="C51" s="326"/>
      <c r="D51" s="326" t="s">
        <v>387</v>
      </c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463"/>
      <c r="S51" s="463"/>
      <c r="T51" s="332">
        <f t="shared" ref="T51:T54" si="5">SUM(R51+S51)</f>
        <v>0</v>
      </c>
      <c r="U51" s="463"/>
      <c r="V51" s="463"/>
      <c r="W51" s="332">
        <f>SUM(T51-U51)</f>
        <v>0</v>
      </c>
      <c r="X51" s="3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</row>
    <row r="52" spans="1:57" s="48" customFormat="1" ht="6.95" customHeight="1">
      <c r="A52" s="330"/>
      <c r="B52" s="330"/>
      <c r="C52" s="326"/>
      <c r="D52" s="326" t="s">
        <v>388</v>
      </c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463"/>
      <c r="S52" s="463"/>
      <c r="T52" s="332">
        <f t="shared" si="5"/>
        <v>0</v>
      </c>
      <c r="U52" s="463"/>
      <c r="V52" s="463"/>
      <c r="W52" s="332">
        <f>SUM(T52-U52)</f>
        <v>0</v>
      </c>
      <c r="X52" s="3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</row>
    <row r="53" spans="1:57" s="48" customFormat="1" ht="6.95" customHeight="1">
      <c r="A53" s="330"/>
      <c r="B53" s="330"/>
      <c r="C53" s="326"/>
      <c r="D53" s="326" t="s">
        <v>389</v>
      </c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29"/>
      <c r="R53" s="463"/>
      <c r="S53" s="463"/>
      <c r="T53" s="332">
        <f t="shared" si="5"/>
        <v>0</v>
      </c>
      <c r="U53" s="463"/>
      <c r="V53" s="463"/>
      <c r="W53" s="332">
        <f>SUM(T53-U53)</f>
        <v>0</v>
      </c>
      <c r="X53" s="3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</row>
    <row r="54" spans="1:57" s="48" customFormat="1" ht="6.95" customHeight="1">
      <c r="A54" s="330"/>
      <c r="B54" s="330"/>
      <c r="C54" s="326"/>
      <c r="D54" s="326" t="s">
        <v>390</v>
      </c>
      <c r="E54" s="330"/>
      <c r="F54" s="330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29"/>
      <c r="R54" s="463"/>
      <c r="S54" s="463"/>
      <c r="T54" s="332">
        <f t="shared" si="5"/>
        <v>0</v>
      </c>
      <c r="U54" s="463"/>
      <c r="V54" s="463"/>
      <c r="W54" s="332">
        <f>SUM(T54-U54)</f>
        <v>0</v>
      </c>
      <c r="X54" s="3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</row>
    <row r="55" spans="1:57" s="48" customFormat="1" ht="6.95" customHeight="1">
      <c r="A55" s="330"/>
      <c r="B55" s="330"/>
      <c r="C55" s="326"/>
      <c r="D55" s="330"/>
      <c r="E55" s="330"/>
      <c r="F55" s="330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3"/>
      <c r="S55" s="333"/>
      <c r="T55" s="332"/>
      <c r="U55" s="333"/>
      <c r="V55" s="333"/>
      <c r="W55" s="332"/>
      <c r="X55" s="3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</row>
    <row r="56" spans="1:57" s="48" customFormat="1" ht="6.95" customHeight="1">
      <c r="A56" s="330"/>
      <c r="B56" s="330"/>
      <c r="C56" s="328" t="s">
        <v>391</v>
      </c>
      <c r="D56" s="330"/>
      <c r="E56" s="330"/>
      <c r="F56" s="330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3">
        <f>SUM(R58)</f>
        <v>0</v>
      </c>
      <c r="S56" s="333">
        <f>SUM(S58)</f>
        <v>0</v>
      </c>
      <c r="T56" s="332">
        <f>SUM(R56+S56)</f>
        <v>0</v>
      </c>
      <c r="U56" s="333">
        <f>SUM(U58)</f>
        <v>0</v>
      </c>
      <c r="V56" s="333">
        <f>SUM(V58)</f>
        <v>0</v>
      </c>
      <c r="W56" s="332">
        <f>SUM(T56-U56)</f>
        <v>0</v>
      </c>
      <c r="X56" s="3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</row>
    <row r="57" spans="1:57" s="48" customFormat="1" ht="6.95" customHeight="1">
      <c r="A57" s="330"/>
      <c r="B57" s="330"/>
      <c r="C57" s="326"/>
      <c r="D57" s="330"/>
      <c r="E57" s="330"/>
      <c r="F57" s="330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3"/>
      <c r="S57" s="333"/>
      <c r="T57" s="332"/>
      <c r="U57" s="333"/>
      <c r="V57" s="333"/>
      <c r="W57" s="332"/>
      <c r="X57" s="3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</row>
    <row r="58" spans="1:57" s="48" customFormat="1" ht="6.95" customHeight="1">
      <c r="A58" s="330"/>
      <c r="B58" s="330"/>
      <c r="C58" s="326"/>
      <c r="D58" s="326" t="s">
        <v>392</v>
      </c>
      <c r="E58" s="330"/>
      <c r="F58" s="330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463"/>
      <c r="S58" s="463"/>
      <c r="T58" s="332">
        <f>SUM(R58+S58)</f>
        <v>0</v>
      </c>
      <c r="U58" s="463"/>
      <c r="V58" s="463"/>
      <c r="W58" s="332">
        <f>SUM(T58-U58)</f>
        <v>0</v>
      </c>
      <c r="X58" s="3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s="48" customFormat="1" ht="6.95" customHeight="1">
      <c r="A59" s="330"/>
      <c r="B59" s="330"/>
      <c r="C59" s="326"/>
      <c r="D59" s="326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463"/>
      <c r="S59" s="463"/>
      <c r="T59" s="332"/>
      <c r="U59" s="463"/>
      <c r="V59" s="463"/>
      <c r="W59" s="332"/>
      <c r="X59" s="3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</row>
    <row r="60" spans="1:57" s="48" customFormat="1" ht="6.95" customHeight="1">
      <c r="A60" s="330"/>
      <c r="B60" s="331" t="s">
        <v>393</v>
      </c>
      <c r="C60" s="326"/>
      <c r="D60" s="326"/>
      <c r="E60" s="330"/>
      <c r="F60" s="330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463"/>
      <c r="S60" s="463"/>
      <c r="T60" s="332">
        <f>SUM(R60+S60)</f>
        <v>0</v>
      </c>
      <c r="U60" s="463"/>
      <c r="V60" s="463"/>
      <c r="W60" s="332">
        <f>SUM(T60-U60)</f>
        <v>0</v>
      </c>
      <c r="X60" s="3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</row>
    <row r="61" spans="1:57" s="48" customFormat="1" ht="6.95" customHeight="1">
      <c r="A61" s="330"/>
      <c r="B61" s="331"/>
      <c r="C61" s="326"/>
      <c r="D61" s="326"/>
      <c r="E61" s="330"/>
      <c r="F61" s="330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463"/>
      <c r="S61" s="463"/>
      <c r="T61" s="332"/>
      <c r="U61" s="463"/>
      <c r="V61" s="463"/>
      <c r="W61" s="332"/>
      <c r="X61" s="3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</row>
    <row r="62" spans="1:57" s="48" customFormat="1" ht="6.95" customHeight="1">
      <c r="A62" s="330"/>
      <c r="B62" s="331" t="s">
        <v>394</v>
      </c>
      <c r="C62" s="326"/>
      <c r="D62" s="326"/>
      <c r="E62" s="330"/>
      <c r="F62" s="330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463"/>
      <c r="S62" s="463"/>
      <c r="T62" s="332">
        <f>SUM(R62+S62)</f>
        <v>0</v>
      </c>
      <c r="U62" s="463"/>
      <c r="V62" s="463"/>
      <c r="W62" s="332">
        <f>SUM(T62-U62)</f>
        <v>0</v>
      </c>
      <c r="X62" s="3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</row>
    <row r="63" spans="1:57" s="48" customFormat="1" ht="6.95" customHeight="1">
      <c r="A63" s="330"/>
      <c r="B63" s="330"/>
      <c r="C63" s="330"/>
      <c r="D63" s="330"/>
      <c r="E63" s="330"/>
      <c r="F63" s="330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29"/>
      <c r="R63" s="464"/>
      <c r="S63" s="464"/>
      <c r="T63" s="334"/>
      <c r="U63" s="464"/>
      <c r="V63" s="464"/>
      <c r="W63" s="334"/>
      <c r="X63" s="3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</row>
    <row r="64" spans="1:57" s="48" customFormat="1" ht="6.95" customHeight="1">
      <c r="A64" s="330"/>
      <c r="B64" s="331" t="s">
        <v>395</v>
      </c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29"/>
      <c r="R64" s="465"/>
      <c r="S64" s="463"/>
      <c r="T64" s="332">
        <f>SUM(R64+S64)</f>
        <v>0</v>
      </c>
      <c r="U64" s="463"/>
      <c r="V64" s="463"/>
      <c r="W64" s="332">
        <f>SUM(T64-U64)</f>
        <v>0</v>
      </c>
      <c r="X64" s="3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</row>
    <row r="65" spans="1:57" s="48" customFormat="1" ht="6.95" customHeight="1">
      <c r="A65" s="330"/>
      <c r="B65" s="330"/>
      <c r="C65" s="330"/>
      <c r="D65" s="330"/>
      <c r="E65" s="330"/>
      <c r="F65" s="330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29"/>
      <c r="R65" s="334"/>
      <c r="S65" s="334"/>
      <c r="T65" s="334"/>
      <c r="U65" s="334"/>
      <c r="V65" s="334"/>
      <c r="W65" s="334"/>
      <c r="X65" s="3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</row>
    <row r="66" spans="1:57" s="48" customFormat="1" ht="6.95" customHeight="1">
      <c r="A66" s="330"/>
      <c r="B66" s="330"/>
      <c r="C66" s="330"/>
      <c r="D66" s="330"/>
      <c r="E66" s="330"/>
      <c r="F66" s="330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29"/>
      <c r="R66" s="334"/>
      <c r="S66" s="334"/>
      <c r="T66" s="334"/>
      <c r="U66" s="334"/>
      <c r="V66" s="334"/>
      <c r="W66" s="334"/>
      <c r="X66" s="3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</row>
    <row r="67" spans="1:57" s="48" customFormat="1" ht="6.95" customHeight="1" thickBot="1">
      <c r="A67" s="330"/>
      <c r="B67" s="330"/>
      <c r="C67" s="330"/>
      <c r="D67" s="330"/>
      <c r="E67" s="330"/>
      <c r="F67" s="330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29"/>
      <c r="R67" s="334"/>
      <c r="S67" s="334"/>
      <c r="T67" s="334"/>
      <c r="U67" s="334"/>
      <c r="V67" s="334"/>
      <c r="W67" s="334"/>
      <c r="X67" s="3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</row>
    <row r="68" spans="1:57" s="48" customFormat="1" ht="6.95" customHeight="1" thickTop="1">
      <c r="A68" s="339"/>
      <c r="B68" s="340" t="s">
        <v>30</v>
      </c>
      <c r="C68" s="341"/>
      <c r="D68" s="341"/>
      <c r="E68" s="341"/>
      <c r="F68" s="341"/>
      <c r="G68" s="341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416">
        <f>SUM(R20+R60+R62+R64)</f>
        <v>0</v>
      </c>
      <c r="S68" s="416">
        <f>SUM(S20+S60+S62+S64)</f>
        <v>0</v>
      </c>
      <c r="T68" s="416">
        <f>SUM(R68+S68)</f>
        <v>0</v>
      </c>
      <c r="U68" s="416">
        <f>SUM(U20+U60+U62+U64)</f>
        <v>0</v>
      </c>
      <c r="V68" s="416">
        <f>SUM(V20+V60+V62+V64)</f>
        <v>0</v>
      </c>
      <c r="W68" s="416">
        <f>SUM(T68-U68)</f>
        <v>0</v>
      </c>
      <c r="X68" s="342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</row>
    <row r="69" spans="1:57" s="48" customFormat="1" ht="6.95" customHeight="1">
      <c r="A69" s="330"/>
      <c r="B69" s="359"/>
      <c r="C69" s="327"/>
      <c r="D69" s="327"/>
      <c r="E69" s="327"/>
      <c r="F69" s="327"/>
      <c r="G69" s="327"/>
      <c r="H69" s="327"/>
      <c r="I69" s="327"/>
      <c r="J69" s="327"/>
      <c r="K69" s="327"/>
      <c r="L69" s="327"/>
      <c r="M69" s="327"/>
      <c r="N69" s="327"/>
      <c r="O69" s="327"/>
      <c r="P69" s="327"/>
      <c r="Q69" s="327"/>
      <c r="R69" s="360"/>
      <c r="S69" s="360"/>
      <c r="T69" s="360"/>
      <c r="U69" s="360"/>
      <c r="V69" s="360"/>
      <c r="W69" s="360"/>
      <c r="X69" s="3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</row>
    <row r="70" spans="1:57" s="48" customFormat="1" ht="6.95" customHeight="1">
      <c r="A70" s="330"/>
      <c r="B70" s="330"/>
      <c r="C70" s="330"/>
      <c r="D70" s="330"/>
      <c r="E70" s="330"/>
      <c r="F70" s="330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29"/>
      <c r="R70" s="318"/>
      <c r="S70" s="318"/>
      <c r="T70" s="319"/>
      <c r="U70" s="318"/>
      <c r="V70" s="318"/>
      <c r="W70" s="318"/>
      <c r="X70" s="320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</row>
    <row r="71" spans="1:57" s="48" customFormat="1" ht="6.95" customHeight="1">
      <c r="A71" s="22" t="s">
        <v>257</v>
      </c>
      <c r="B71" s="327"/>
      <c r="C71" s="327"/>
      <c r="D71" s="327"/>
      <c r="E71" s="327"/>
      <c r="F71" s="327"/>
      <c r="G71" s="327"/>
      <c r="H71" s="327"/>
      <c r="I71" s="327"/>
      <c r="J71" s="327"/>
      <c r="K71" s="327"/>
      <c r="L71" s="327"/>
      <c r="M71" s="327"/>
      <c r="N71" s="327"/>
      <c r="O71" s="327"/>
      <c r="P71" s="327"/>
      <c r="Q71" s="327"/>
      <c r="R71" s="321"/>
      <c r="S71" s="321"/>
      <c r="T71" s="322"/>
      <c r="U71" s="321"/>
      <c r="V71" s="321"/>
      <c r="W71" s="321"/>
      <c r="X71" s="32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</row>
    <row r="72" spans="1:57" s="48" customFormat="1" ht="6.95" customHeight="1">
      <c r="A72" s="356"/>
      <c r="B72" s="356"/>
      <c r="C72" s="356"/>
      <c r="D72" s="356"/>
      <c r="E72" s="356"/>
      <c r="F72" s="356"/>
      <c r="G72" s="356"/>
      <c r="H72" s="356"/>
      <c r="I72" s="356"/>
      <c r="J72" s="356"/>
      <c r="K72" s="356"/>
      <c r="L72" s="356"/>
      <c r="M72" s="356"/>
      <c r="N72" s="356"/>
      <c r="O72" s="356"/>
      <c r="P72" s="356"/>
      <c r="Q72" s="357"/>
      <c r="R72" s="333"/>
      <c r="S72" s="333"/>
      <c r="T72" s="333"/>
      <c r="U72" s="333"/>
      <c r="V72" s="333"/>
      <c r="W72" s="333"/>
      <c r="X72" s="358"/>
      <c r="Y72" s="92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</row>
    <row r="73" spans="1:57" s="48" customFormat="1" ht="6.95" customHeight="1">
      <c r="A73" s="324" t="s">
        <v>365</v>
      </c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25"/>
      <c r="X73" s="325"/>
      <c r="Y73" s="92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</row>
    <row r="74" spans="1:57" s="48" customFormat="1" ht="6.95" customHeight="1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</row>
    <row r="75" spans="1:57" s="48" customFormat="1" ht="6.95" customHeight="1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</row>
    <row r="76" spans="1:57" s="48" customFormat="1" ht="6.95" customHeight="1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</row>
    <row r="77" spans="1:57" s="48" customFormat="1" ht="6.95" customHeight="1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</row>
    <row r="78" spans="1:57" s="48" customFormat="1" ht="6.95" customHeight="1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</row>
    <row r="79" spans="1:57" s="48" customFormat="1" ht="6.95" customHeight="1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</row>
    <row r="80" spans="1:57" s="48" customFormat="1" ht="6.95" customHeight="1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</row>
    <row r="81" spans="1:57" s="48" customFormat="1" ht="6.95" customHeight="1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</row>
    <row r="82" spans="1:57" s="48" customFormat="1" ht="10.5" customHeight="1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</row>
    <row r="83" spans="1:57" s="48" customFormat="1" ht="13.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</row>
    <row r="84" spans="1:57" s="48" customFormat="1" ht="13.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</row>
    <row r="85" spans="1:57" s="48" customFormat="1" ht="13.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</row>
    <row r="86" spans="1:57" s="48" customFormat="1" ht="13.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</row>
    <row r="87" spans="1:57" s="48" customFormat="1" ht="13.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</row>
    <row r="88" spans="1:57" s="48" customFormat="1" ht="13.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</row>
    <row r="89" spans="1:57" s="48" customFormat="1" ht="13.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</row>
    <row r="90" spans="1:57" s="48" customFormat="1" ht="13.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</row>
    <row r="91" spans="1:57" s="48" customFormat="1" ht="13.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</row>
    <row r="92" spans="1:57" s="48" customFormat="1" ht="13.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</row>
    <row r="93" spans="1:57" s="48" customFormat="1" ht="13.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</row>
    <row r="94" spans="1:57" s="48" customFormat="1" ht="13.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</row>
    <row r="95" spans="1:57" s="48" customFormat="1" ht="13.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</row>
    <row r="96" spans="1:57" s="48" customFormat="1" ht="13.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</row>
    <row r="97" spans="1:57" s="48" customFormat="1" ht="13.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</row>
    <row r="98" spans="1:57" s="48" customFormat="1" ht="13.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</row>
    <row r="99" spans="1:57" s="48" customFormat="1" ht="13.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</row>
    <row r="100" spans="1:57" s="48" customFormat="1" ht="13.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</row>
    <row r="101" spans="1:57" s="48" customFormat="1" ht="13.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</row>
    <row r="102" spans="1:57" s="48" customFormat="1" ht="13.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</row>
    <row r="103" spans="1:57" s="48" customFormat="1" ht="13.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</row>
    <row r="104" spans="1:57" s="48" customFormat="1" ht="13.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</row>
    <row r="105" spans="1:57" s="48" customFormat="1" ht="13.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</row>
    <row r="106" spans="1:57" s="48" customFormat="1" ht="13.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</row>
    <row r="107" spans="1:57" s="48" customFormat="1" ht="13.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</row>
    <row r="108" spans="1:57" s="48" customFormat="1" ht="13.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</row>
    <row r="109" spans="1:57" s="48" customFormat="1" ht="13.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</row>
    <row r="110" spans="1:57" s="48" customFormat="1" ht="13.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</row>
    <row r="111" spans="1:57" s="48" customFormat="1" ht="13.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</row>
    <row r="112" spans="1:57" s="48" customFormat="1" ht="13.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</row>
    <row r="113" spans="1:57" s="48" customFormat="1" ht="13.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</row>
    <row r="114" spans="1:57" s="48" customFormat="1" ht="13.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</row>
    <row r="115" spans="1:57" s="48" customFormat="1" ht="13.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</row>
    <row r="116" spans="1:57" s="48" customFormat="1" ht="13.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</row>
    <row r="117" spans="1:57" s="48" customFormat="1" ht="13.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</row>
    <row r="118" spans="1:57" s="48" customFormat="1" ht="13.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</row>
    <row r="119" spans="1:57" s="48" customFormat="1" ht="13.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</row>
    <row r="120" spans="1:57" s="48" customFormat="1" ht="13.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</row>
    <row r="121" spans="1:57" s="48" customFormat="1" ht="13.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</row>
    <row r="122" spans="1:57" s="48" customFormat="1" ht="13.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</row>
    <row r="123" spans="1:57" s="48" customFormat="1" ht="13.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</row>
    <row r="124" spans="1:57" s="48" customFormat="1" ht="13.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</row>
    <row r="125" spans="1:57" s="48" customFormat="1" ht="13.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</row>
    <row r="126" spans="1:57" s="48" customFormat="1" ht="13.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</row>
    <row r="127" spans="1:57" s="48" customFormat="1" ht="13.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</row>
    <row r="128" spans="1:57" s="48" customFormat="1" ht="13.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</row>
    <row r="129" spans="1:57" s="48" customFormat="1" ht="13.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</row>
    <row r="130" spans="1:57" s="48" customFormat="1" ht="13.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</row>
    <row r="131" spans="1:57" s="48" customFormat="1" ht="13.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</row>
    <row r="132" spans="1:57" s="48" customFormat="1" ht="13.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</row>
    <row r="133" spans="1:57" s="48" customFormat="1" ht="13.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</row>
    <row r="134" spans="1:57" s="48" customFormat="1" ht="13.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</row>
    <row r="135" spans="1:57" s="48" customFormat="1" ht="13.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</row>
    <row r="136" spans="1:57" s="48" customFormat="1" ht="13.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</row>
    <row r="137" spans="1:57" s="48" customFormat="1" ht="13.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</row>
    <row r="138" spans="1:57" s="48" customFormat="1" ht="13.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</row>
    <row r="139" spans="1:57" s="48" customFormat="1" ht="13.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</row>
    <row r="140" spans="1:57" s="48" customFormat="1" ht="13.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</row>
    <row r="141" spans="1:57" s="48" customFormat="1" ht="13.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</row>
    <row r="142" spans="1:57" s="48" customFormat="1" ht="13.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</row>
    <row r="143" spans="1:57" s="48" customFormat="1" ht="13.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</row>
    <row r="144" spans="1:57" s="48" customFormat="1" ht="13.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</row>
    <row r="145" spans="1:57" s="48" customFormat="1" ht="13.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</row>
    <row r="146" spans="1:57" s="48" customFormat="1" ht="13.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</row>
    <row r="147" spans="1:57" s="48" customFormat="1" ht="13.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</row>
    <row r="148" spans="1:57" s="48" customFormat="1" ht="13.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</row>
    <row r="149" spans="1:57" s="48" customFormat="1" ht="13.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</row>
    <row r="150" spans="1:57" s="48" customFormat="1" ht="13.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</row>
    <row r="151" spans="1:57" s="48" customFormat="1" ht="13.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</row>
    <row r="152" spans="1:57" s="48" customFormat="1" ht="13.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</row>
    <row r="153" spans="1:57" s="48" customFormat="1" ht="13.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</row>
    <row r="154" spans="1:57" s="48" customFormat="1" ht="13.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</row>
    <row r="155" spans="1:57" s="48" customFormat="1" ht="13.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</row>
    <row r="156" spans="1:57" s="48" customFormat="1" ht="13.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</row>
    <row r="157" spans="1:57" s="48" customFormat="1" ht="13.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</row>
    <row r="158" spans="1:57" s="48" customFormat="1" ht="13.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</row>
    <row r="159" spans="1:57" s="48" customFormat="1" ht="13.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</row>
    <row r="160" spans="1:57" s="48" customFormat="1" ht="13.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</row>
    <row r="161" spans="1:57" s="48" customFormat="1" ht="13.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</row>
    <row r="162" spans="1:57" s="48" customFormat="1" ht="13.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</row>
    <row r="163" spans="1:57" s="48" customFormat="1" ht="13.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</row>
    <row r="164" spans="1:57" s="48" customFormat="1" ht="13.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</row>
    <row r="165" spans="1:57" s="48" customFormat="1" ht="13.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</row>
    <row r="166" spans="1:57" s="48" customFormat="1" ht="13.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</row>
    <row r="167" spans="1:57" s="48" customFormat="1" ht="13.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</row>
    <row r="168" spans="1:57" s="48" customFormat="1" ht="13.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</row>
    <row r="169" spans="1:57" s="48" customFormat="1" ht="13.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</row>
    <row r="170" spans="1:57" s="48" customFormat="1" ht="13.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</row>
    <row r="171" spans="1:57" s="48" customFormat="1" ht="13.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</row>
    <row r="172" spans="1:57" s="48" customFormat="1" ht="13.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</row>
    <row r="173" spans="1:57" s="48" customFormat="1" ht="13.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</row>
    <row r="174" spans="1:57" s="48" customFormat="1" ht="13.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</row>
    <row r="175" spans="1:57" s="48" customFormat="1" ht="13.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</row>
    <row r="176" spans="1:57" s="48" customFormat="1" ht="13.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</row>
    <row r="177" spans="1:57" s="48" customFormat="1" ht="13.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</row>
    <row r="178" spans="1:57" s="48" customFormat="1" ht="13.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</row>
    <row r="179" spans="1:57" s="48" customFormat="1" ht="13.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</row>
    <row r="180" spans="1:57" s="48" customFormat="1" ht="13.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</row>
    <row r="181" spans="1:57" s="48" customFormat="1" ht="13.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</row>
    <row r="182" spans="1:57" s="48" customFormat="1" ht="13.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</row>
    <row r="183" spans="1:57" s="48" customFormat="1" ht="13.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</row>
    <row r="184" spans="1:57" s="48" customFormat="1" ht="13.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</row>
    <row r="185" spans="1:57" s="48" customFormat="1" ht="13.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</row>
    <row r="186" spans="1:57" s="48" customFormat="1" ht="13.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</row>
    <row r="187" spans="1:57" s="48" customFormat="1" ht="13.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</row>
    <row r="188" spans="1:57" s="48" customFormat="1" ht="13.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</row>
    <row r="189" spans="1:57" s="48" customFormat="1" ht="13.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</row>
    <row r="190" spans="1:57" s="48" customFormat="1" ht="13.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</row>
    <row r="191" spans="1:57" s="48" customFormat="1" ht="13.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</row>
    <row r="192" spans="1:57" s="48" customFormat="1" ht="13.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</row>
    <row r="193" spans="1:57" s="48" customFormat="1" ht="13.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</row>
    <row r="194" spans="1:57" s="48" customFormat="1" ht="13.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</row>
    <row r="195" spans="1:57" s="48" customFormat="1" ht="13.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</row>
    <row r="196" spans="1:57" s="48" customFormat="1" ht="13.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</row>
    <row r="197" spans="1:57" s="48" customFormat="1" ht="13.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</row>
    <row r="198" spans="1:57" s="48" customFormat="1" ht="13.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</row>
    <row r="199" spans="1:57" s="48" customFormat="1" ht="13.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</row>
    <row r="200" spans="1:57" s="48" customFormat="1" ht="13.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</row>
    <row r="201" spans="1:57" s="48" customFormat="1" ht="13.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</row>
    <row r="202" spans="1:57" s="48" customFormat="1" ht="13.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</row>
    <row r="203" spans="1:57" s="48" customFormat="1" ht="13.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</row>
    <row r="204" spans="1:57" s="48" customFormat="1" ht="13.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</row>
    <row r="205" spans="1:57" s="48" customFormat="1" ht="13.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</row>
    <row r="206" spans="1:57" s="48" customFormat="1" ht="13.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</row>
    <row r="207" spans="1:57" s="48" customFormat="1" ht="13.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</row>
    <row r="208" spans="1:57" s="48" customFormat="1" ht="13.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</row>
    <row r="209" spans="1:57" s="48" customFormat="1" ht="13.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</row>
    <row r="210" spans="1:57" s="48" customFormat="1" ht="13.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</row>
    <row r="211" spans="1:57" s="48" customFormat="1" ht="13.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</row>
    <row r="212" spans="1:57" s="48" customFormat="1" ht="13.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</row>
    <row r="213" spans="1:57" s="48" customFormat="1" ht="13.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</row>
    <row r="214" spans="1:57" s="48" customFormat="1" ht="13.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</row>
    <row r="215" spans="1:57" s="48" customFormat="1" ht="13.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</row>
    <row r="216" spans="1:57" s="48" customFormat="1" ht="13.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</row>
    <row r="217" spans="1:57" s="48" customFormat="1" ht="13.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</row>
    <row r="218" spans="1:57" s="48" customFormat="1" ht="13.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</row>
    <row r="219" spans="1:57" s="48" customFormat="1" ht="13.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</row>
    <row r="220" spans="1:57" s="48" customFormat="1" ht="13.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</row>
    <row r="221" spans="1:57" s="48" customFormat="1" ht="13.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</row>
    <row r="222" spans="1:57" s="48" customFormat="1" ht="13.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</row>
    <row r="223" spans="1:57" s="48" customFormat="1" ht="13.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</row>
    <row r="224" spans="1:57" s="48" customFormat="1" ht="13.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</row>
    <row r="225" spans="1:57" s="48" customFormat="1" ht="13.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</row>
    <row r="226" spans="1:57" s="48" customFormat="1" ht="13.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</row>
    <row r="227" spans="1:57" s="48" customFormat="1" ht="13.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</row>
    <row r="228" spans="1:57" s="48" customFormat="1" ht="13.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</row>
    <row r="229" spans="1:57" s="48" customFormat="1" ht="13.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</row>
    <row r="230" spans="1:57" s="48" customFormat="1" ht="13.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</row>
    <row r="231" spans="1:57" s="48" customFormat="1" ht="13.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</row>
    <row r="232" spans="1:57" s="48" customFormat="1" ht="13.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</row>
    <row r="233" spans="1:57" s="48" customFormat="1" ht="13.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</row>
    <row r="234" spans="1:57" s="48" customFormat="1" ht="13.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</row>
    <row r="235" spans="1:57" s="48" customFormat="1" ht="13.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</row>
    <row r="236" spans="1:57" s="48" customFormat="1" ht="13.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</row>
    <row r="237" spans="1:57" s="48" customFormat="1" ht="13.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</row>
    <row r="238" spans="1:57" s="48" customFormat="1" ht="13.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</row>
    <row r="239" spans="1:57" s="48" customFormat="1" ht="13.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</row>
    <row r="240" spans="1:57" s="48" customFormat="1" ht="13.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</row>
    <row r="241" spans="1:57" s="48" customFormat="1" ht="13.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</row>
    <row r="242" spans="1:57" s="48" customFormat="1" ht="13.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</row>
    <row r="243" spans="1:57" s="48" customFormat="1" ht="13.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</row>
    <row r="244" spans="1:57" s="48" customFormat="1" ht="13.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</row>
    <row r="245" spans="1:57" s="48" customFormat="1" ht="13.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</row>
    <row r="246" spans="1:57" s="48" customFormat="1" ht="13.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</row>
    <row r="247" spans="1:57" s="48" customFormat="1" ht="13.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</row>
    <row r="248" spans="1:57" s="48" customFormat="1" ht="13.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</row>
    <row r="249" spans="1:57" s="48" customFormat="1" ht="13.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</row>
    <row r="250" spans="1:57" s="48" customFormat="1" ht="13.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</row>
    <row r="251" spans="1:57" s="48" customFormat="1" ht="13.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</row>
    <row r="252" spans="1:57" s="48" customFormat="1" ht="13.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</row>
    <row r="253" spans="1:57" s="48" customFormat="1" ht="13.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</row>
    <row r="254" spans="1:57" s="48" customFormat="1" ht="13.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</row>
    <row r="255" spans="1:57" s="48" customFormat="1" ht="13.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</row>
    <row r="256" spans="1:57" s="48" customFormat="1" ht="13.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</row>
    <row r="257" spans="1:57" s="48" customFormat="1" ht="13.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</row>
    <row r="258" spans="1:57" s="48" customFormat="1" ht="13.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</row>
    <row r="259" spans="1:57" s="48" customFormat="1" ht="13.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</row>
    <row r="260" spans="1:57" s="48" customFormat="1" ht="13.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</row>
    <row r="261" spans="1:57" s="48" customFormat="1" ht="13.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</row>
    <row r="262" spans="1:57" s="48" customFormat="1" ht="13.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</row>
    <row r="263" spans="1:57" s="48" customFormat="1" ht="13.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</row>
    <row r="264" spans="1:57" s="48" customFormat="1" ht="13.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</row>
    <row r="265" spans="1:57" s="48" customFormat="1" ht="13.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</row>
    <row r="266" spans="1:57" s="48" customFormat="1" ht="13.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</row>
    <row r="267" spans="1:57" s="48" customFormat="1" ht="13.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</row>
    <row r="268" spans="1:57" s="48" customFormat="1" ht="13.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</row>
    <row r="269" spans="1:57" s="48" customFormat="1" ht="13.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</row>
    <row r="270" spans="1:57" s="48" customFormat="1" ht="13.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</row>
    <row r="271" spans="1:57" s="48" customFormat="1" ht="13.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</row>
    <row r="272" spans="1:57" s="48" customFormat="1" ht="13.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</row>
    <row r="273" spans="1:57" s="48" customFormat="1" ht="13.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</row>
    <row r="274" spans="1:57" s="48" customFormat="1" ht="13.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</row>
    <row r="275" spans="1:57" s="48" customFormat="1" ht="13.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</row>
    <row r="276" spans="1:57" s="48" customFormat="1" ht="13.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</row>
    <row r="277" spans="1:57" s="48" customFormat="1" ht="13.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</row>
    <row r="278" spans="1:57" s="48" customFormat="1" ht="13.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</row>
    <row r="279" spans="1:57" s="48" customFormat="1" ht="13.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</row>
    <row r="280" spans="1:57" s="48" customFormat="1" ht="13.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</row>
    <row r="281" spans="1:57" s="48" customFormat="1" ht="13.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</row>
    <row r="282" spans="1:57" s="48" customFormat="1" ht="13.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</row>
    <row r="283" spans="1:57" s="48" customFormat="1" ht="13.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</row>
    <row r="284" spans="1:57" s="48" customFormat="1" ht="13.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</row>
    <row r="285" spans="1:57" s="48" customFormat="1" ht="13.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</row>
    <row r="286" spans="1:57" s="48" customFormat="1" ht="13.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</row>
    <row r="287" spans="1:57" s="48" customFormat="1" ht="13.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</row>
    <row r="288" spans="1:57" s="48" customFormat="1" ht="13.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</row>
    <row r="289" spans="1:57" s="48" customFormat="1" ht="13.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</row>
    <row r="290" spans="1:57" s="48" customFormat="1" ht="13.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</row>
    <row r="291" spans="1:57" s="48" customFormat="1" ht="13.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</row>
    <row r="292" spans="1:57" s="48" customFormat="1" ht="13.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</row>
    <row r="293" spans="1:57" s="48" customFormat="1" ht="13.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</row>
    <row r="294" spans="1:57" s="48" customFormat="1" ht="13.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</row>
    <row r="295" spans="1:57" s="48" customFormat="1" ht="13.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</row>
    <row r="296" spans="1:57" s="48" customFormat="1" ht="13.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</row>
    <row r="297" spans="1:57" s="48" customFormat="1" ht="13.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</row>
    <row r="298" spans="1:57" s="48" customFormat="1" ht="13.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</row>
    <row r="299" spans="1:57" s="48" customFormat="1" ht="13.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</row>
    <row r="300" spans="1:57" s="48" customFormat="1" ht="13.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</row>
    <row r="301" spans="1:57" s="48" customFormat="1" ht="13.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</row>
    <row r="302" spans="1:57" s="48" customFormat="1" ht="13.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</row>
    <row r="303" spans="1:57" s="48" customFormat="1" ht="13.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</row>
    <row r="304" spans="1:57" s="48" customFormat="1" ht="13.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</row>
    <row r="305" spans="1:57" s="48" customFormat="1" ht="13.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</row>
    <row r="306" spans="1:57" s="48" customFormat="1" ht="13.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</row>
    <row r="307" spans="1:57" s="48" customFormat="1" ht="13.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</row>
    <row r="308" spans="1:57" s="48" customFormat="1" ht="13.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</row>
    <row r="309" spans="1:57" s="48" customFormat="1" ht="13.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</row>
    <row r="310" spans="1:57" s="48" customFormat="1" ht="13.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</row>
    <row r="311" spans="1:57" s="48" customFormat="1" ht="13.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</row>
    <row r="312" spans="1:57" s="48" customFormat="1" ht="13.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</row>
    <row r="313" spans="1:57" s="48" customFormat="1" ht="13.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</row>
    <row r="314" spans="1:57" s="48" customFormat="1" ht="13.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</row>
    <row r="315" spans="1:57" s="48" customFormat="1" ht="13.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</row>
    <row r="316" spans="1:57" s="48" customFormat="1" ht="13.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</row>
    <row r="317" spans="1:57" s="48" customFormat="1" ht="13.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</row>
    <row r="318" spans="1:57" s="48" customFormat="1" ht="13.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</row>
    <row r="319" spans="1:57" s="48" customFormat="1" ht="13.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</row>
    <row r="320" spans="1:57" s="48" customFormat="1" ht="13.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</row>
    <row r="321" spans="1:57" s="48" customFormat="1" ht="13.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</row>
    <row r="322" spans="1:57" s="48" customFormat="1" ht="13.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</row>
    <row r="323" spans="1:57" s="48" customFormat="1" ht="13.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</row>
    <row r="324" spans="1:57" s="48" customFormat="1" ht="13.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</row>
    <row r="325" spans="1:57" s="48" customFormat="1" ht="13.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</row>
    <row r="326" spans="1:57" s="48" customFormat="1" ht="13.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</row>
    <row r="327" spans="1:57" s="48" customFormat="1" ht="13.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</row>
    <row r="328" spans="1:57" s="48" customFormat="1" ht="13.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</row>
    <row r="329" spans="1:57" s="48" customFormat="1" ht="13.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</row>
    <row r="330" spans="1:57" s="48" customFormat="1" ht="13.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</row>
    <row r="331" spans="1:57" s="48" customFormat="1" ht="13.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</row>
    <row r="332" spans="1:57" s="48" customFormat="1" ht="13.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</row>
    <row r="333" spans="1:57" s="48" customFormat="1" ht="13.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</row>
    <row r="334" spans="1:57" s="48" customFormat="1" ht="13.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</row>
    <row r="335" spans="1:57" s="48" customFormat="1" ht="13.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</row>
    <row r="336" spans="1:57" s="48" customFormat="1" ht="13.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</row>
    <row r="337" spans="1:57" s="48" customFormat="1" ht="13.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</row>
    <row r="338" spans="1:57" s="48" customFormat="1" ht="13.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</row>
    <row r="339" spans="1:57" s="48" customFormat="1" ht="13.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</row>
    <row r="340" spans="1:57" s="48" customFormat="1" ht="13.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</row>
    <row r="341" spans="1:57" s="48" customFormat="1" ht="13.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</row>
    <row r="342" spans="1:57" s="48" customFormat="1" ht="13.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</row>
    <row r="343" spans="1:57" s="48" customFormat="1" ht="13.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</row>
    <row r="344" spans="1:57" s="48" customFormat="1" ht="13.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</row>
    <row r="345" spans="1:57" s="48" customFormat="1" ht="13.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</row>
    <row r="346" spans="1:57" s="48" customFormat="1" ht="13.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</row>
    <row r="347" spans="1:57" s="48" customFormat="1" ht="13.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</row>
    <row r="348" spans="1:57" s="48" customFormat="1" ht="13.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</row>
    <row r="349" spans="1:57" s="48" customFormat="1" ht="13.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</row>
    <row r="350" spans="1:57" s="48" customFormat="1" ht="13.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</row>
    <row r="351" spans="1:57" s="48" customFormat="1" ht="13.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</row>
    <row r="352" spans="1:57" s="48" customFormat="1" ht="13.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</row>
    <row r="353" spans="1:57" s="48" customFormat="1" ht="13.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</row>
    <row r="354" spans="1:57" s="48" customFormat="1" ht="13.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</row>
    <row r="355" spans="1:57" s="48" customFormat="1" ht="13.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</row>
    <row r="356" spans="1:57" s="48" customFormat="1" ht="13.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</row>
    <row r="357" spans="1:57" s="48" customFormat="1" ht="13.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</row>
    <row r="358" spans="1:57" s="48" customFormat="1" ht="13.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</row>
    <row r="359" spans="1:57" s="48" customFormat="1" ht="13.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</row>
    <row r="360" spans="1:57" s="48" customFormat="1" ht="13.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</row>
    <row r="361" spans="1:57" s="48" customFormat="1" ht="13.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</row>
    <row r="362" spans="1:57" s="48" customFormat="1" ht="13.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</row>
    <row r="363" spans="1:57" s="48" customFormat="1" ht="13.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</row>
    <row r="364" spans="1:57" s="48" customFormat="1" ht="13.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</row>
    <row r="365" spans="1:57" s="48" customFormat="1" ht="13.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</row>
    <row r="366" spans="1:57" s="48" customFormat="1" ht="13.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</row>
    <row r="367" spans="1:57" s="48" customFormat="1" ht="13.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</row>
    <row r="368" spans="1:57" s="48" customFormat="1" ht="13.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</row>
    <row r="369" spans="1:57" s="48" customFormat="1" ht="13.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</row>
    <row r="370" spans="1:57" s="48" customFormat="1" ht="13.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</row>
    <row r="371" spans="1:57" s="48" customFormat="1" ht="13.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</row>
    <row r="372" spans="1:57" s="48" customFormat="1" ht="13.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</row>
    <row r="373" spans="1:57" s="48" customFormat="1" ht="13.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</row>
    <row r="374" spans="1:57" s="48" customFormat="1" ht="13.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</row>
    <row r="375" spans="1:57" s="48" customFormat="1" ht="13.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</row>
    <row r="376" spans="1:57" s="48" customFormat="1" ht="13.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</row>
    <row r="377" spans="1:57" s="48" customFormat="1" ht="13.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</row>
    <row r="378" spans="1:57" s="48" customFormat="1" ht="13.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</row>
    <row r="379" spans="1:57" s="48" customFormat="1" ht="13.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</row>
    <row r="380" spans="1:57" s="48" customFormat="1" ht="13.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</row>
    <row r="381" spans="1:57" s="48" customFormat="1" ht="13.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</row>
    <row r="382" spans="1:57" s="48" customFormat="1" ht="13.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</row>
    <row r="383" spans="1:57" s="48" customFormat="1" ht="13.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</row>
    <row r="384" spans="1:57" s="48" customFormat="1" ht="13.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</row>
    <row r="385" spans="1:57" s="48" customFormat="1" ht="13.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</row>
    <row r="386" spans="1:57" s="48" customFormat="1" ht="13.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</row>
    <row r="387" spans="1:57" s="48" customFormat="1" ht="13.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</row>
    <row r="388" spans="1:57" s="48" customFormat="1" ht="13.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</row>
    <row r="389" spans="1:57" s="48" customFormat="1" ht="13.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</row>
    <row r="390" spans="1:57" s="48" customFormat="1" ht="13.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</row>
    <row r="391" spans="1:57" s="48" customFormat="1" ht="13.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</row>
    <row r="392" spans="1:57" s="48" customFormat="1" ht="13.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</row>
    <row r="393" spans="1:57" s="48" customFormat="1" ht="13.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</row>
    <row r="394" spans="1:57" s="48" customFormat="1" ht="13.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</row>
    <row r="395" spans="1:57" s="48" customFormat="1" ht="13.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</row>
    <row r="396" spans="1:57" s="48" customFormat="1" ht="13.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</row>
    <row r="397" spans="1:57" s="48" customFormat="1" ht="13.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</row>
    <row r="398" spans="1:57" s="48" customFormat="1" ht="13.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</row>
    <row r="399" spans="1:57" s="48" customFormat="1" ht="13.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</row>
    <row r="400" spans="1:57" s="48" customFormat="1" ht="13.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</row>
    <row r="401" spans="1:57" s="48" customFormat="1" ht="13.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</row>
    <row r="402" spans="1:57" s="48" customFormat="1" ht="13.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</row>
    <row r="403" spans="1:57" s="48" customFormat="1" ht="13.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</row>
    <row r="404" spans="1:57" s="48" customFormat="1" ht="13.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</row>
    <row r="405" spans="1:57" s="48" customFormat="1" ht="13.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</row>
    <row r="406" spans="1:57" s="48" customFormat="1" ht="13.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</row>
    <row r="407" spans="1:57" s="48" customFormat="1" ht="13.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</row>
    <row r="408" spans="1:57" s="48" customFormat="1" ht="13.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</row>
    <row r="409" spans="1:57" s="48" customFormat="1" ht="13.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</row>
    <row r="410" spans="1:57" s="48" customFormat="1" ht="13.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</row>
    <row r="411" spans="1:57" s="48" customFormat="1" ht="13.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</row>
    <row r="412" spans="1:57" s="48" customFormat="1" ht="13.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</row>
    <row r="413" spans="1:57" s="48" customFormat="1" ht="13.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</row>
    <row r="414" spans="1:57" s="48" customFormat="1" ht="13.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</row>
    <row r="415" spans="1:57" s="48" customFormat="1" ht="13.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</row>
    <row r="416" spans="1:57" s="48" customFormat="1" ht="13.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</row>
    <row r="417" spans="1:57" s="48" customFormat="1" ht="13.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</row>
    <row r="418" spans="1:57" s="48" customFormat="1" ht="13.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</row>
    <row r="419" spans="1:57" s="48" customFormat="1" ht="13.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</row>
    <row r="420" spans="1:57" s="48" customFormat="1" ht="13.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</row>
    <row r="421" spans="1:57" s="48" customFormat="1" ht="13.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</row>
    <row r="422" spans="1:57" s="48" customFormat="1" ht="13.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</row>
    <row r="423" spans="1:57" s="48" customFormat="1" ht="13.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</row>
    <row r="424" spans="1:57" s="48" customFormat="1" ht="13.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</row>
    <row r="425" spans="1:57" s="48" customFormat="1" ht="13.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</row>
    <row r="426" spans="1:57" s="48" customFormat="1" ht="13.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</row>
    <row r="427" spans="1:57" s="48" customFormat="1" ht="13.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</row>
    <row r="428" spans="1:57" s="48" customFormat="1" ht="13.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</row>
    <row r="429" spans="1:57" s="48" customFormat="1" ht="13.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</row>
    <row r="430" spans="1:57" s="48" customFormat="1" ht="13.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</row>
    <row r="431" spans="1:57" s="48" customFormat="1" ht="13.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</row>
    <row r="432" spans="1:57" s="48" customFormat="1" ht="13.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</row>
    <row r="433" spans="1:57" s="48" customFormat="1" ht="13.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</row>
    <row r="434" spans="1:57" s="48" customFormat="1" ht="13.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</row>
    <row r="435" spans="1:57" s="48" customFormat="1" ht="13.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</row>
    <row r="436" spans="1:57" s="48" customFormat="1" ht="13.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</row>
    <row r="437" spans="1:57" s="48" customFormat="1" ht="13.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</row>
    <row r="438" spans="1:57" s="48" customFormat="1" ht="13.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</row>
    <row r="439" spans="1:57" s="48" customFormat="1" ht="13.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</row>
    <row r="440" spans="1:57" s="48" customFormat="1" ht="13.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</row>
    <row r="441" spans="1:57" s="48" customFormat="1" ht="13.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</row>
    <row r="442" spans="1:57" s="48" customFormat="1" ht="13.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</row>
    <row r="443" spans="1:57" s="48" customFormat="1" ht="13.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</row>
    <row r="444" spans="1:57" s="48" customFormat="1" ht="13.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</row>
    <row r="445" spans="1:57" s="48" customFormat="1" ht="13.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</row>
    <row r="446" spans="1:57" s="48" customFormat="1" ht="13.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</row>
    <row r="447" spans="1:57" s="48" customFormat="1" ht="13.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</row>
    <row r="448" spans="1:57" s="48" customFormat="1" ht="13.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</row>
  </sheetData>
  <sheetProtection password="C3D2" sheet="1" objects="1" scenarios="1"/>
  <conditionalFormatting sqref="R69:X69">
    <cfRule type="cellIs" dxfId="0" priority="33" operator="equal">
      <formula>0</formula>
    </cfRule>
  </conditionalFormatting>
  <pageMargins left="0" right="0" top="0.59055118110236227" bottom="0" header="0" footer="0"/>
  <pageSetup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N25"/>
  <sheetViews>
    <sheetView workbookViewId="0">
      <selection activeCell="N14" sqref="N14"/>
    </sheetView>
  </sheetViews>
  <sheetFormatPr baseColWidth="10" defaultRowHeight="15"/>
  <cols>
    <col min="6" max="6" width="23.28515625" customWidth="1"/>
    <col min="8" max="8" width="17" style="476" customWidth="1"/>
    <col min="11" max="11" width="17.7109375" customWidth="1"/>
    <col min="12" max="12" width="12.42578125" style="476" bestFit="1" customWidth="1"/>
  </cols>
  <sheetData>
    <row r="8" spans="5:14">
      <c r="K8" s="476"/>
    </row>
    <row r="9" spans="5:14">
      <c r="K9" s="476"/>
    </row>
    <row r="10" spans="5:14">
      <c r="K10" s="476"/>
    </row>
    <row r="11" spans="5:14">
      <c r="E11">
        <v>7443634.2900000019</v>
      </c>
      <c r="F11" s="478">
        <v>7443634.29</v>
      </c>
      <c r="H11" s="476">
        <v>7557978.3399999999</v>
      </c>
      <c r="I11">
        <v>7443634.29</v>
      </c>
      <c r="K11" s="476">
        <v>1516624.29</v>
      </c>
      <c r="L11" s="476">
        <v>8326195.1399999997</v>
      </c>
      <c r="N11">
        <v>-2647279</v>
      </c>
    </row>
    <row r="12" spans="5:14">
      <c r="H12" s="476">
        <v>-2647279.36</v>
      </c>
      <c r="I12">
        <v>12334333.27</v>
      </c>
      <c r="K12" s="476">
        <v>-3365915</v>
      </c>
      <c r="L12" s="476">
        <v>-2618195.14</v>
      </c>
      <c r="N12">
        <v>7557978</v>
      </c>
    </row>
    <row r="13" spans="5:14">
      <c r="F13">
        <v>-2647279.36</v>
      </c>
      <c r="H13" s="476">
        <f>SUM(H11:H12)</f>
        <v>4910698.9800000004</v>
      </c>
      <c r="K13" s="476"/>
      <c r="N13">
        <f>SUM(N11:N12)</f>
        <v>4910699</v>
      </c>
    </row>
    <row r="14" spans="5:14">
      <c r="F14">
        <v>7557978.3399999999</v>
      </c>
      <c r="K14" s="476"/>
    </row>
    <row r="15" spans="5:14">
      <c r="E15">
        <v>-2647279.36</v>
      </c>
      <c r="F15">
        <v>10000</v>
      </c>
      <c r="I15">
        <f>I11-I12</f>
        <v>-4890698.9799999995</v>
      </c>
      <c r="K15" s="476"/>
    </row>
    <row r="16" spans="5:14">
      <c r="F16">
        <v>-10000</v>
      </c>
      <c r="I16">
        <v>4910698.9800000004</v>
      </c>
      <c r="K16" s="476">
        <f>SUM(K11:K15)</f>
        <v>-1849290.71</v>
      </c>
      <c r="L16" s="476">
        <f>SUM(L11:L15)</f>
        <v>5708000</v>
      </c>
    </row>
    <row r="17" spans="5:11">
      <c r="E17">
        <v>7557978.3399999999</v>
      </c>
      <c r="F17">
        <f>SUM(F13:F16)</f>
        <v>4910698.9800000004</v>
      </c>
      <c r="I17">
        <f>SUM(I15:I16)</f>
        <v>20000.000000000931</v>
      </c>
      <c r="K17" s="476"/>
    </row>
    <row r="19" spans="5:11">
      <c r="E19">
        <v>-10000</v>
      </c>
      <c r="F19" s="478">
        <f>F11+F17</f>
        <v>12354333.27</v>
      </c>
    </row>
    <row r="23" spans="5:11">
      <c r="E23">
        <v>-10000</v>
      </c>
    </row>
    <row r="25" spans="5:11">
      <c r="E25">
        <f>SUM(E9:E23)</f>
        <v>12334333.270000001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210"/>
  <sheetViews>
    <sheetView showGridLines="0" topLeftCell="A67" zoomScale="160" zoomScaleNormal="160" workbookViewId="0">
      <selection activeCell="AE93" sqref="AE93"/>
    </sheetView>
  </sheetViews>
  <sheetFormatPr baseColWidth="10" defaultRowHeight="8.25"/>
  <cols>
    <col min="1" max="1" width="0.42578125" style="97" customWidth="1"/>
    <col min="2" max="28" width="1.7109375" style="126" customWidth="1"/>
    <col min="29" max="29" width="11.42578125" style="127" customWidth="1"/>
    <col min="30" max="30" width="1.7109375" style="126" customWidth="1"/>
    <col min="31" max="31" width="11.42578125" style="97" customWidth="1"/>
    <col min="32" max="32" width="1.7109375" style="126" customWidth="1"/>
    <col min="33" max="33" width="11.42578125" style="127" customWidth="1"/>
    <col min="34" max="34" width="1.7109375" style="126" customWidth="1"/>
    <col min="35" max="35" width="11.42578125" style="97" customWidth="1"/>
    <col min="36" max="36" width="0.42578125" style="97" customWidth="1"/>
    <col min="37" max="16384" width="11.42578125" style="97"/>
  </cols>
  <sheetData>
    <row r="1" spans="1:36" ht="11.1" customHeight="1">
      <c r="A1" s="94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6"/>
      <c r="AD1" s="95"/>
      <c r="AE1" s="94"/>
      <c r="AF1" s="95"/>
      <c r="AG1" s="96"/>
      <c r="AH1" s="95"/>
      <c r="AI1" s="94"/>
    </row>
    <row r="2" spans="1:36" ht="11.1" customHeight="1">
      <c r="A2" s="94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6"/>
      <c r="AD2" s="95"/>
      <c r="AE2" s="94"/>
      <c r="AF2" s="95"/>
      <c r="AG2" s="96"/>
      <c r="AH2" s="95"/>
      <c r="AI2" s="94"/>
    </row>
    <row r="3" spans="1:36" ht="11.1" customHeight="1">
      <c r="A3" s="94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6"/>
      <c r="AD3" s="95"/>
      <c r="AE3" s="94"/>
      <c r="AF3" s="95"/>
      <c r="AG3" s="96"/>
      <c r="AH3" s="95"/>
      <c r="AI3" s="94"/>
    </row>
    <row r="4" spans="1:36" ht="11.1" customHeight="1">
      <c r="A4" s="94"/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6"/>
      <c r="AD4" s="95"/>
      <c r="AE4" s="94"/>
      <c r="AF4" s="95"/>
      <c r="AG4" s="96"/>
      <c r="AH4" s="95"/>
      <c r="AI4" s="94"/>
    </row>
    <row r="5" spans="1:36" ht="11.1" customHeight="1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6"/>
      <c r="AD5" s="95"/>
      <c r="AE5" s="94"/>
      <c r="AF5" s="95"/>
      <c r="AG5" s="96"/>
      <c r="AH5" s="95"/>
      <c r="AI5" s="94"/>
    </row>
    <row r="6" spans="1:36" ht="11.1" customHeight="1">
      <c r="A6" s="94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6"/>
      <c r="AD6" s="95"/>
      <c r="AE6" s="98"/>
      <c r="AF6" s="95"/>
      <c r="AG6" s="96"/>
      <c r="AH6" s="95"/>
      <c r="AI6" s="98"/>
    </row>
    <row r="7" spans="1:36" ht="11.1" customHeight="1">
      <c r="A7" s="94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6"/>
      <c r="AD7" s="95"/>
      <c r="AE7" s="98"/>
      <c r="AF7" s="95"/>
      <c r="AG7" s="96"/>
      <c r="AH7" s="95"/>
      <c r="AI7" s="98"/>
    </row>
    <row r="8" spans="1:36" ht="3.95" customHeight="1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6"/>
      <c r="AD8" s="95"/>
      <c r="AE8" s="96"/>
      <c r="AF8" s="95"/>
      <c r="AG8" s="96"/>
      <c r="AH8" s="95"/>
      <c r="AI8" s="96"/>
    </row>
    <row r="9" spans="1:36" s="99" customFormat="1" ht="9.9499999999999993" customHeight="1">
      <c r="A9" s="361" t="str">
        <f>EF_01!$A$9</f>
        <v>ÓRGANOS AUTONÓMOS</v>
      </c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</row>
    <row r="10" spans="1:36" s="99" customFormat="1" ht="9.9499999999999993" customHeight="1">
      <c r="A10" s="361" t="str">
        <f>EF_01!$A$10</f>
        <v>INSTITUTO DE ACCESO A LA INFORMACIÓN PÚBLICA Y PROTECCIÓN DE DATOS PERSONALES DEL DISTRITO FEDERAL</v>
      </c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</row>
    <row r="11" spans="1:36" s="99" customFormat="1" ht="9.9499999999999993" customHeight="1">
      <c r="A11" s="361" t="s">
        <v>117</v>
      </c>
      <c r="B11" s="361"/>
      <c r="C11" s="361"/>
      <c r="D11" s="361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H11" s="361"/>
      <c r="AI11" s="361"/>
      <c r="AJ11" s="361"/>
    </row>
    <row r="12" spans="1:36" s="99" customFormat="1" ht="9.9499999999999993" customHeight="1">
      <c r="A12" s="362" t="s">
        <v>2</v>
      </c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</row>
    <row r="13" spans="1:36" s="99" customFormat="1" ht="3.95" customHeight="1">
      <c r="A13" s="100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2"/>
      <c r="AD13" s="101"/>
      <c r="AE13" s="102"/>
      <c r="AF13" s="101"/>
      <c r="AG13" s="102"/>
      <c r="AH13" s="101"/>
      <c r="AI13" s="102"/>
    </row>
    <row r="14" spans="1:36" s="99" customFormat="1" ht="9.9499999999999993" customHeight="1">
      <c r="A14" s="363"/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479" t="s">
        <v>23</v>
      </c>
      <c r="AD14" s="480"/>
      <c r="AE14" s="480"/>
      <c r="AF14" s="363"/>
      <c r="AG14" s="479" t="s">
        <v>24</v>
      </c>
      <c r="AH14" s="480"/>
      <c r="AI14" s="480"/>
      <c r="AJ14" s="365"/>
    </row>
    <row r="15" spans="1:36" s="99" customFormat="1" ht="9.9499999999999993" customHeight="1">
      <c r="A15" s="363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4">
        <v>2014</v>
      </c>
      <c r="AD15" s="363"/>
      <c r="AE15" s="364">
        <v>2013</v>
      </c>
      <c r="AF15" s="363"/>
      <c r="AG15" s="364" t="s">
        <v>25</v>
      </c>
      <c r="AH15" s="363"/>
      <c r="AI15" s="364" t="s">
        <v>26</v>
      </c>
      <c r="AJ15" s="365"/>
    </row>
    <row r="16" spans="1:36" s="99" customFormat="1" ht="9.9499999999999993" customHeight="1">
      <c r="A16" s="182"/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345"/>
      <c r="AD16" s="182"/>
      <c r="AE16" s="345"/>
      <c r="AF16" s="182"/>
      <c r="AG16" s="345"/>
      <c r="AH16" s="182"/>
      <c r="AI16" s="345"/>
      <c r="AJ16" s="128"/>
    </row>
    <row r="17" spans="1:37" s="99" customFormat="1" ht="6.95" customHeight="1">
      <c r="A17" s="100"/>
      <c r="B17" s="417" t="s">
        <v>3</v>
      </c>
      <c r="C17" s="417"/>
      <c r="D17" s="417"/>
      <c r="E17" s="417"/>
      <c r="F17" s="417"/>
      <c r="G17" s="417"/>
      <c r="H17" s="417"/>
      <c r="I17" s="417"/>
      <c r="J17" s="417"/>
      <c r="K17" s="417"/>
      <c r="L17" s="417"/>
      <c r="M17" s="417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417"/>
      <c r="Y17" s="417"/>
      <c r="Z17" s="417"/>
      <c r="AA17" s="417"/>
      <c r="AB17" s="417"/>
      <c r="AC17" s="129"/>
      <c r="AD17" s="128"/>
      <c r="AE17" s="130"/>
      <c r="AF17" s="128"/>
      <c r="AG17" s="129"/>
      <c r="AH17" s="128"/>
      <c r="AI17" s="130"/>
    </row>
    <row r="18" spans="1:37" s="99" customFormat="1" ht="6.95" customHeight="1">
      <c r="A18" s="100"/>
      <c r="B18" s="422"/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129"/>
      <c r="AD18" s="113"/>
      <c r="AE18" s="130"/>
      <c r="AF18" s="113"/>
      <c r="AG18" s="129"/>
      <c r="AH18" s="113"/>
      <c r="AI18" s="130"/>
    </row>
    <row r="19" spans="1:37" s="99" customFormat="1" ht="6.95" customHeight="1">
      <c r="A19" s="100"/>
      <c r="B19" s="422"/>
      <c r="C19" s="423" t="s">
        <v>5</v>
      </c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132"/>
      <c r="AD19" s="131"/>
      <c r="AE19" s="130"/>
      <c r="AF19" s="131"/>
      <c r="AG19" s="132"/>
      <c r="AH19" s="131"/>
      <c r="AI19" s="130"/>
    </row>
    <row r="20" spans="1:37" s="99" customFormat="1" ht="6.95" customHeight="1">
      <c r="A20" s="100"/>
      <c r="B20" s="422"/>
      <c r="C20" s="422"/>
      <c r="D20" s="422" t="s">
        <v>96</v>
      </c>
      <c r="E20" s="422"/>
      <c r="F20" s="422"/>
      <c r="G20" s="422"/>
      <c r="H20" s="422"/>
      <c r="I20" s="422"/>
      <c r="J20" s="422"/>
      <c r="K20" s="422"/>
      <c r="L20" s="422"/>
      <c r="M20" s="422"/>
      <c r="N20" s="422"/>
      <c r="O20" s="422"/>
      <c r="P20" s="422"/>
      <c r="Q20" s="422"/>
      <c r="R20" s="422"/>
      <c r="S20" s="422"/>
      <c r="T20" s="422"/>
      <c r="U20" s="422"/>
      <c r="V20" s="422"/>
      <c r="W20" s="422"/>
      <c r="X20" s="422"/>
      <c r="Y20" s="422"/>
      <c r="Z20" s="422"/>
      <c r="AA20" s="422"/>
      <c r="AB20" s="422"/>
      <c r="AC20" s="468">
        <f>+EF_01!X20</f>
        <v>71.599999999976717</v>
      </c>
      <c r="AD20" s="113"/>
      <c r="AE20" s="133">
        <v>22.4</v>
      </c>
      <c r="AF20" s="113"/>
      <c r="AG20" s="468">
        <f t="shared" ref="AG20:AG26" si="0">AC20-AE20</f>
        <v>49.199999999976718</v>
      </c>
      <c r="AH20" s="422"/>
      <c r="AI20" s="468">
        <f>IFERROR(IF(AG20=0,0,AG20/AE20*100),"")</f>
        <v>219.6428571427532</v>
      </c>
      <c r="AK20" s="425" t="str">
        <f>IF(AG20&gt;0,"Aplicación","Origen")</f>
        <v>Aplicación</v>
      </c>
    </row>
    <row r="21" spans="1:37" s="99" customFormat="1" ht="6.95" customHeight="1">
      <c r="A21" s="100"/>
      <c r="B21" s="422"/>
      <c r="C21" s="422"/>
      <c r="D21" s="422" t="s">
        <v>169</v>
      </c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22"/>
      <c r="V21" s="422"/>
      <c r="W21" s="422"/>
      <c r="X21" s="422"/>
      <c r="Y21" s="422"/>
      <c r="Z21" s="422"/>
      <c r="AA21" s="422"/>
      <c r="AB21" s="422"/>
      <c r="AC21" s="468">
        <f>+EF_01!X22</f>
        <v>0</v>
      </c>
      <c r="AD21" s="113"/>
      <c r="AE21" s="133">
        <v>0</v>
      </c>
      <c r="AF21" s="113"/>
      <c r="AG21" s="468">
        <f t="shared" si="0"/>
        <v>0</v>
      </c>
      <c r="AH21" s="422"/>
      <c r="AI21" s="468">
        <f t="shared" ref="AI21:AI26" si="1">IFERROR(IF(AG21=0,0,AG21/AE21*100),"")</f>
        <v>0</v>
      </c>
      <c r="AK21" s="425" t="str">
        <f t="shared" ref="AK21:AK26" si="2">IF(AG21&gt;0,"Aplicación","Origen")</f>
        <v>Origen</v>
      </c>
    </row>
    <row r="22" spans="1:37" s="99" customFormat="1" ht="6.95" customHeight="1">
      <c r="A22" s="100"/>
      <c r="B22" s="424"/>
      <c r="C22" s="424"/>
      <c r="D22" s="422" t="s">
        <v>97</v>
      </c>
      <c r="E22" s="422"/>
      <c r="F22" s="422"/>
      <c r="G22" s="422"/>
      <c r="H22" s="422"/>
      <c r="I22" s="422"/>
      <c r="J22" s="422"/>
      <c r="K22" s="422"/>
      <c r="L22" s="422"/>
      <c r="M22" s="422"/>
      <c r="N22" s="422"/>
      <c r="O22" s="422"/>
      <c r="P22" s="422"/>
      <c r="Q22" s="422"/>
      <c r="R22" s="422"/>
      <c r="S22" s="422"/>
      <c r="T22" s="422"/>
      <c r="U22" s="422"/>
      <c r="V22" s="422"/>
      <c r="W22" s="422"/>
      <c r="X22" s="422"/>
      <c r="Y22" s="422"/>
      <c r="Z22" s="422"/>
      <c r="AA22" s="422"/>
      <c r="AB22" s="422"/>
      <c r="AC22" s="468">
        <f>+EF_01!X24</f>
        <v>0</v>
      </c>
      <c r="AD22" s="113"/>
      <c r="AE22" s="133">
        <v>0</v>
      </c>
      <c r="AF22" s="113"/>
      <c r="AG22" s="468">
        <f t="shared" si="0"/>
        <v>0</v>
      </c>
      <c r="AH22" s="422"/>
      <c r="AI22" s="468">
        <f t="shared" si="1"/>
        <v>0</v>
      </c>
      <c r="AK22" s="425" t="str">
        <f t="shared" si="2"/>
        <v>Origen</v>
      </c>
    </row>
    <row r="23" spans="1:37" s="99" customFormat="1" ht="6.95" customHeight="1">
      <c r="A23" s="100"/>
      <c r="B23" s="422"/>
      <c r="C23" s="422"/>
      <c r="D23" s="422" t="s">
        <v>98</v>
      </c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2"/>
      <c r="V23" s="422"/>
      <c r="W23" s="422"/>
      <c r="X23" s="422"/>
      <c r="Y23" s="422"/>
      <c r="Z23" s="422"/>
      <c r="AA23" s="422"/>
      <c r="AB23" s="422"/>
      <c r="AC23" s="468">
        <f>+EF_01!X26</f>
        <v>0</v>
      </c>
      <c r="AD23" s="113"/>
      <c r="AE23" s="133">
        <v>0</v>
      </c>
      <c r="AF23" s="113"/>
      <c r="AG23" s="468">
        <f t="shared" si="0"/>
        <v>0</v>
      </c>
      <c r="AH23" s="422"/>
      <c r="AI23" s="468">
        <f t="shared" si="1"/>
        <v>0</v>
      </c>
      <c r="AK23" s="425" t="str">
        <f t="shared" si="2"/>
        <v>Origen</v>
      </c>
    </row>
    <row r="24" spans="1:37" s="99" customFormat="1" ht="6.95" customHeight="1">
      <c r="A24" s="100"/>
      <c r="B24" s="422"/>
      <c r="C24" s="422"/>
      <c r="D24" s="422" t="s">
        <v>99</v>
      </c>
      <c r="E24" s="422"/>
      <c r="F24" s="422"/>
      <c r="G24" s="422"/>
      <c r="H24" s="422"/>
      <c r="I24" s="422"/>
      <c r="J24" s="422"/>
      <c r="K24" s="422"/>
      <c r="L24" s="422"/>
      <c r="M24" s="422"/>
      <c r="N24" s="422"/>
      <c r="O24" s="422"/>
      <c r="P24" s="422"/>
      <c r="Q24" s="422"/>
      <c r="R24" s="422"/>
      <c r="S24" s="422"/>
      <c r="T24" s="422"/>
      <c r="U24" s="422"/>
      <c r="V24" s="422"/>
      <c r="W24" s="422"/>
      <c r="X24" s="422"/>
      <c r="Y24" s="422"/>
      <c r="Z24" s="422"/>
      <c r="AA24" s="422"/>
      <c r="AB24" s="422"/>
      <c r="AC24" s="468">
        <f>+EF_01!X28</f>
        <v>0</v>
      </c>
      <c r="AD24" s="113"/>
      <c r="AE24" s="133">
        <v>0</v>
      </c>
      <c r="AF24" s="113"/>
      <c r="AG24" s="468">
        <f t="shared" si="0"/>
        <v>0</v>
      </c>
      <c r="AH24" s="422"/>
      <c r="AI24" s="468">
        <f t="shared" si="1"/>
        <v>0</v>
      </c>
      <c r="AK24" s="425" t="str">
        <f t="shared" si="2"/>
        <v>Origen</v>
      </c>
    </row>
    <row r="25" spans="1:37" s="99" customFormat="1" ht="6.95" customHeight="1">
      <c r="A25" s="100"/>
      <c r="B25" s="422"/>
      <c r="C25" s="422"/>
      <c r="D25" s="422" t="s">
        <v>100</v>
      </c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  <c r="Q25" s="422"/>
      <c r="R25" s="422"/>
      <c r="S25" s="422"/>
      <c r="T25" s="422"/>
      <c r="U25" s="422"/>
      <c r="V25" s="422"/>
      <c r="W25" s="422"/>
      <c r="X25" s="422"/>
      <c r="Y25" s="422"/>
      <c r="Z25" s="422"/>
      <c r="AA25" s="422"/>
      <c r="AB25" s="422"/>
      <c r="AC25" s="468">
        <f>+EF_01!X30</f>
        <v>0</v>
      </c>
      <c r="AD25" s="113"/>
      <c r="AE25" s="133">
        <v>0</v>
      </c>
      <c r="AF25" s="113"/>
      <c r="AG25" s="468">
        <f t="shared" si="0"/>
        <v>0</v>
      </c>
      <c r="AH25" s="422"/>
      <c r="AI25" s="468">
        <f t="shared" si="1"/>
        <v>0</v>
      </c>
      <c r="AK25" s="425" t="str">
        <f t="shared" si="2"/>
        <v>Origen</v>
      </c>
    </row>
    <row r="26" spans="1:37" s="99" customFormat="1" ht="6.95" customHeight="1">
      <c r="A26" s="100"/>
      <c r="B26" s="422"/>
      <c r="C26" s="422"/>
      <c r="D26" s="422" t="s">
        <v>101</v>
      </c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  <c r="X26" s="422"/>
      <c r="Y26" s="422"/>
      <c r="Z26" s="422"/>
      <c r="AA26" s="422"/>
      <c r="AB26" s="422"/>
      <c r="AC26" s="468">
        <f>+EF_01!X32</f>
        <v>0</v>
      </c>
      <c r="AD26" s="113"/>
      <c r="AE26" s="133">
        <v>0</v>
      </c>
      <c r="AF26" s="113"/>
      <c r="AG26" s="468">
        <f t="shared" si="0"/>
        <v>0</v>
      </c>
      <c r="AH26" s="422"/>
      <c r="AI26" s="468">
        <f t="shared" si="1"/>
        <v>0</v>
      </c>
      <c r="AK26" s="425" t="str">
        <f t="shared" si="2"/>
        <v>Origen</v>
      </c>
    </row>
    <row r="27" spans="1:37" s="99" customFormat="1" ht="6.95" customHeight="1">
      <c r="A27" s="100"/>
      <c r="B27" s="425"/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68"/>
      <c r="AE27" s="134"/>
      <c r="AG27" s="468"/>
      <c r="AH27" s="425"/>
      <c r="AI27" s="473"/>
      <c r="AK27" s="425"/>
    </row>
    <row r="28" spans="1:37" s="99" customFormat="1" ht="6.95" customHeight="1">
      <c r="A28" s="100"/>
      <c r="B28" s="422"/>
      <c r="C28" s="426" t="s">
        <v>8</v>
      </c>
      <c r="D28" s="422"/>
      <c r="E28" s="422"/>
      <c r="F28" s="422"/>
      <c r="G28" s="422"/>
      <c r="H28" s="422"/>
      <c r="I28" s="422"/>
      <c r="J28" s="422"/>
      <c r="K28" s="422"/>
      <c r="L28" s="422"/>
      <c r="M28" s="422"/>
      <c r="N28" s="422"/>
      <c r="O28" s="422"/>
      <c r="P28" s="422"/>
      <c r="Q28" s="422"/>
      <c r="R28" s="422"/>
      <c r="S28" s="422"/>
      <c r="T28" s="422"/>
      <c r="U28" s="422"/>
      <c r="V28" s="422"/>
      <c r="W28" s="422"/>
      <c r="X28" s="422"/>
      <c r="Y28" s="422"/>
      <c r="Z28" s="422"/>
      <c r="AA28" s="422"/>
      <c r="AB28" s="422"/>
      <c r="AC28" s="469">
        <f>SUM(AC20+AC21+AC22+AC23+AC24+AC25+AC26)</f>
        <v>71.599999999976717</v>
      </c>
      <c r="AD28" s="113"/>
      <c r="AE28" s="135">
        <f>SUM(AE20+AE21+AE22+AE23+AE24+AE25+AE26)</f>
        <v>22.4</v>
      </c>
      <c r="AF28" s="113"/>
      <c r="AG28" s="469">
        <f>SUM(AG20+AG21+AG22+AG23+AG24+AG25+AG26)</f>
        <v>49.199999999976718</v>
      </c>
      <c r="AH28" s="422"/>
      <c r="AI28" s="469">
        <f t="shared" ref="AI28" si="3">IF(AG28=0,0,AG28/AE28*100)</f>
        <v>219.6428571427532</v>
      </c>
      <c r="AK28" s="425"/>
    </row>
    <row r="29" spans="1:37" s="99" customFormat="1" ht="6.95" customHeight="1">
      <c r="A29" s="100"/>
      <c r="B29" s="425"/>
      <c r="C29" s="425"/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68"/>
      <c r="AG29" s="468"/>
      <c r="AH29" s="425"/>
      <c r="AI29" s="425"/>
      <c r="AK29" s="425"/>
    </row>
    <row r="30" spans="1:37" s="99" customFormat="1" ht="6.95" customHeight="1">
      <c r="A30" s="100"/>
      <c r="B30" s="423"/>
      <c r="C30" s="423" t="s">
        <v>167</v>
      </c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  <c r="S30" s="423"/>
      <c r="T30" s="423"/>
      <c r="U30" s="423"/>
      <c r="V30" s="423"/>
      <c r="W30" s="423"/>
      <c r="X30" s="423"/>
      <c r="Y30" s="423"/>
      <c r="Z30" s="423"/>
      <c r="AA30" s="423"/>
      <c r="AB30" s="423"/>
      <c r="AC30" s="468"/>
      <c r="AD30" s="131"/>
      <c r="AE30" s="134"/>
      <c r="AF30" s="131"/>
      <c r="AG30" s="468"/>
      <c r="AH30" s="423"/>
      <c r="AI30" s="473"/>
      <c r="AK30" s="425"/>
    </row>
    <row r="31" spans="1:37" s="99" customFormat="1" ht="6.95" customHeight="1">
      <c r="A31" s="100"/>
      <c r="B31" s="422"/>
      <c r="C31" s="422"/>
      <c r="D31" s="422" t="s">
        <v>170</v>
      </c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  <c r="R31" s="422"/>
      <c r="S31" s="422"/>
      <c r="T31" s="422"/>
      <c r="U31" s="422"/>
      <c r="V31" s="422"/>
      <c r="W31" s="422"/>
      <c r="X31" s="422"/>
      <c r="Y31" s="422"/>
      <c r="Z31" s="422"/>
      <c r="AA31" s="422"/>
      <c r="AB31" s="422"/>
      <c r="AC31" s="468">
        <f>+EF_01!X42</f>
        <v>0</v>
      </c>
      <c r="AD31" s="113"/>
      <c r="AE31" s="133">
        <v>0</v>
      </c>
      <c r="AF31" s="113"/>
      <c r="AG31" s="468">
        <f t="shared" ref="AG31:AG39" si="4">AC31-AE31</f>
        <v>0</v>
      </c>
      <c r="AH31" s="422"/>
      <c r="AI31" s="468">
        <f t="shared" ref="AI31:AI39" si="5">IFERROR(IF(AG31=0,0,AG31/AE31*100),"")</f>
        <v>0</v>
      </c>
      <c r="AK31" s="425" t="str">
        <f t="shared" ref="AK31" si="6">IF(AG31&gt;0,"Aplicación","Origen")</f>
        <v>Origen</v>
      </c>
    </row>
    <row r="32" spans="1:37" s="99" customFormat="1" ht="6.95" customHeight="1">
      <c r="A32" s="100"/>
      <c r="B32" s="422"/>
      <c r="C32" s="422"/>
      <c r="D32" s="422" t="s">
        <v>102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68">
        <f>+EF_01!X44</f>
        <v>0</v>
      </c>
      <c r="AD32" s="113"/>
      <c r="AE32" s="133">
        <v>0</v>
      </c>
      <c r="AF32" s="113"/>
      <c r="AG32" s="468">
        <f t="shared" si="4"/>
        <v>0</v>
      </c>
      <c r="AH32" s="422"/>
      <c r="AI32" s="468">
        <f t="shared" si="5"/>
        <v>0</v>
      </c>
      <c r="AK32" s="425" t="str">
        <f t="shared" ref="AK32:AK39" si="7">IF(AG32&gt;0,"Aplicación","Origen")</f>
        <v>Origen</v>
      </c>
    </row>
    <row r="33" spans="1:37" s="99" customFormat="1" ht="6.95" customHeight="1">
      <c r="A33" s="100"/>
      <c r="B33" s="422"/>
      <c r="C33" s="422"/>
      <c r="D33" s="422" t="s">
        <v>103</v>
      </c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422"/>
      <c r="P33" s="422"/>
      <c r="Q33" s="422"/>
      <c r="R33" s="422"/>
      <c r="S33" s="422"/>
      <c r="T33" s="422"/>
      <c r="U33" s="422"/>
      <c r="V33" s="422"/>
      <c r="W33" s="422"/>
      <c r="X33" s="422"/>
      <c r="Y33" s="422"/>
      <c r="Z33" s="422"/>
      <c r="AA33" s="422"/>
      <c r="AB33" s="422"/>
      <c r="AC33" s="468">
        <f>+EF_01!X46</f>
        <v>0</v>
      </c>
      <c r="AD33" s="113"/>
      <c r="AE33" s="133">
        <v>0</v>
      </c>
      <c r="AF33" s="113"/>
      <c r="AG33" s="468">
        <f t="shared" si="4"/>
        <v>0</v>
      </c>
      <c r="AH33" s="422"/>
      <c r="AI33" s="468">
        <f t="shared" si="5"/>
        <v>0</v>
      </c>
      <c r="AK33" s="425" t="str">
        <f t="shared" si="7"/>
        <v>Origen</v>
      </c>
    </row>
    <row r="34" spans="1:37" s="99" customFormat="1" ht="6.95" customHeight="1">
      <c r="A34" s="100"/>
      <c r="B34" s="422"/>
      <c r="C34" s="422"/>
      <c r="D34" s="422" t="s">
        <v>104</v>
      </c>
      <c r="E34" s="422"/>
      <c r="F34" s="422"/>
      <c r="G34" s="422"/>
      <c r="H34" s="422"/>
      <c r="I34" s="422"/>
      <c r="J34" s="422"/>
      <c r="K34" s="422"/>
      <c r="L34" s="422"/>
      <c r="M34" s="422"/>
      <c r="N34" s="422"/>
      <c r="O34" s="422"/>
      <c r="P34" s="422"/>
      <c r="Q34" s="422"/>
      <c r="R34" s="422"/>
      <c r="S34" s="422"/>
      <c r="T34" s="422"/>
      <c r="U34" s="422"/>
      <c r="V34" s="422"/>
      <c r="W34" s="422"/>
      <c r="X34" s="422"/>
      <c r="Y34" s="422"/>
      <c r="Z34" s="422"/>
      <c r="AA34" s="422"/>
      <c r="AB34" s="422"/>
      <c r="AC34" s="468">
        <f>+EF_01!X48</f>
        <v>26480.400000000001</v>
      </c>
      <c r="AD34" s="113"/>
      <c r="AE34" s="133">
        <v>19362.099999999999</v>
      </c>
      <c r="AF34" s="113"/>
      <c r="AG34" s="468">
        <f t="shared" si="4"/>
        <v>7118.3000000000029</v>
      </c>
      <c r="AH34" s="422"/>
      <c r="AI34" s="468">
        <f t="shared" si="5"/>
        <v>36.764090671982913</v>
      </c>
      <c r="AK34" s="425" t="str">
        <f t="shared" si="7"/>
        <v>Aplicación</v>
      </c>
    </row>
    <row r="35" spans="1:37" s="99" customFormat="1" ht="6.95" customHeight="1">
      <c r="A35" s="100"/>
      <c r="B35" s="422"/>
      <c r="C35" s="422"/>
      <c r="D35" s="425" t="s">
        <v>105</v>
      </c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422"/>
      <c r="P35" s="422"/>
      <c r="Q35" s="422"/>
      <c r="R35" s="422"/>
      <c r="S35" s="422"/>
      <c r="T35" s="422"/>
      <c r="U35" s="422"/>
      <c r="V35" s="422"/>
      <c r="W35" s="422"/>
      <c r="X35" s="422"/>
      <c r="Y35" s="422"/>
      <c r="Z35" s="422"/>
      <c r="AA35" s="422"/>
      <c r="AB35" s="422"/>
      <c r="AC35" s="468">
        <f>+EF_01!X50</f>
        <v>2782.6</v>
      </c>
      <c r="AD35" s="113"/>
      <c r="AE35" s="133">
        <v>2342.9</v>
      </c>
      <c r="AF35" s="113"/>
      <c r="AG35" s="468">
        <f t="shared" si="4"/>
        <v>439.69999999999982</v>
      </c>
      <c r="AH35" s="422"/>
      <c r="AI35" s="468">
        <f t="shared" si="5"/>
        <v>18.767339621836175</v>
      </c>
      <c r="AK35" s="425" t="str">
        <f t="shared" si="7"/>
        <v>Aplicación</v>
      </c>
    </row>
    <row r="36" spans="1:37" s="99" customFormat="1" ht="6.95" customHeight="1">
      <c r="A36" s="100"/>
      <c r="B36" s="422"/>
      <c r="C36" s="422"/>
      <c r="D36" s="422" t="s">
        <v>106</v>
      </c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422"/>
      <c r="P36" s="422"/>
      <c r="Q36" s="422"/>
      <c r="R36" s="422"/>
      <c r="S36" s="422"/>
      <c r="T36" s="422"/>
      <c r="U36" s="422"/>
      <c r="V36" s="422"/>
      <c r="W36" s="422"/>
      <c r="X36" s="422"/>
      <c r="Y36" s="422"/>
      <c r="Z36" s="422"/>
      <c r="AA36" s="422"/>
      <c r="AB36" s="422"/>
      <c r="AC36" s="468">
        <f>+EF_01!X52</f>
        <v>-16928.7</v>
      </c>
      <c r="AD36" s="113"/>
      <c r="AE36" s="133">
        <v>-14281.4</v>
      </c>
      <c r="AF36" s="113"/>
      <c r="AG36" s="468">
        <f t="shared" si="4"/>
        <v>-2647.3000000000011</v>
      </c>
      <c r="AH36" s="422"/>
      <c r="AI36" s="468">
        <f t="shared" si="5"/>
        <v>18.536698082821022</v>
      </c>
      <c r="AK36" s="425" t="str">
        <f t="shared" si="7"/>
        <v>Origen</v>
      </c>
    </row>
    <row r="37" spans="1:37" s="99" customFormat="1" ht="6.95" customHeight="1">
      <c r="A37" s="100"/>
      <c r="B37" s="422"/>
      <c r="C37" s="422"/>
      <c r="D37" s="422" t="s">
        <v>107</v>
      </c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68">
        <f>+EF_01!X54</f>
        <v>0</v>
      </c>
      <c r="AD37" s="113"/>
      <c r="AE37" s="133">
        <v>0</v>
      </c>
      <c r="AF37" s="113"/>
      <c r="AG37" s="468">
        <f t="shared" si="4"/>
        <v>0</v>
      </c>
      <c r="AH37" s="422"/>
      <c r="AI37" s="468">
        <f t="shared" si="5"/>
        <v>0</v>
      </c>
      <c r="AK37" s="425" t="str">
        <f t="shared" si="7"/>
        <v>Origen</v>
      </c>
    </row>
    <row r="38" spans="1:37" s="99" customFormat="1" ht="6.95" customHeight="1">
      <c r="A38" s="100"/>
      <c r="B38" s="422"/>
      <c r="C38" s="422"/>
      <c r="D38" s="422" t="s">
        <v>108</v>
      </c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422"/>
      <c r="P38" s="422"/>
      <c r="Q38" s="422"/>
      <c r="R38" s="422"/>
      <c r="S38" s="422"/>
      <c r="T38" s="422"/>
      <c r="U38" s="422"/>
      <c r="V38" s="422"/>
      <c r="W38" s="422"/>
      <c r="X38" s="422"/>
      <c r="Y38" s="422"/>
      <c r="Z38" s="422"/>
      <c r="AA38" s="422"/>
      <c r="AB38" s="422"/>
      <c r="AC38" s="468">
        <f>+EF_01!X56</f>
        <v>0</v>
      </c>
      <c r="AD38" s="113"/>
      <c r="AE38" s="133">
        <v>0</v>
      </c>
      <c r="AF38" s="113"/>
      <c r="AG38" s="468">
        <f t="shared" si="4"/>
        <v>0</v>
      </c>
      <c r="AH38" s="422"/>
      <c r="AI38" s="468">
        <f t="shared" si="5"/>
        <v>0</v>
      </c>
      <c r="AK38" s="425" t="str">
        <f t="shared" si="7"/>
        <v>Origen</v>
      </c>
    </row>
    <row r="39" spans="1:37" s="99" customFormat="1" ht="6.95" customHeight="1">
      <c r="A39" s="100"/>
      <c r="B39" s="422"/>
      <c r="C39" s="422"/>
      <c r="D39" s="422" t="s">
        <v>109</v>
      </c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422"/>
      <c r="P39" s="422"/>
      <c r="Q39" s="422"/>
      <c r="R39" s="422"/>
      <c r="S39" s="422"/>
      <c r="T39" s="422"/>
      <c r="U39" s="422"/>
      <c r="V39" s="422"/>
      <c r="W39" s="422"/>
      <c r="X39" s="422"/>
      <c r="Y39" s="422"/>
      <c r="Z39" s="422"/>
      <c r="AA39" s="422"/>
      <c r="AB39" s="422"/>
      <c r="AC39" s="468">
        <f>+EF_01!X58</f>
        <v>0</v>
      </c>
      <c r="AD39" s="113"/>
      <c r="AE39" s="133">
        <v>0</v>
      </c>
      <c r="AF39" s="113"/>
      <c r="AG39" s="468">
        <f t="shared" si="4"/>
        <v>0</v>
      </c>
      <c r="AH39" s="422"/>
      <c r="AI39" s="468">
        <f t="shared" si="5"/>
        <v>0</v>
      </c>
      <c r="AK39" s="425" t="str">
        <f t="shared" si="7"/>
        <v>Origen</v>
      </c>
    </row>
    <row r="40" spans="1:37" s="99" customFormat="1" ht="6.95" customHeight="1">
      <c r="A40" s="100"/>
      <c r="B40" s="422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68"/>
      <c r="AD40" s="113"/>
      <c r="AE40" s="134"/>
      <c r="AF40" s="113"/>
      <c r="AG40" s="468"/>
      <c r="AH40" s="422"/>
      <c r="AI40" s="473"/>
      <c r="AK40" s="425"/>
    </row>
    <row r="41" spans="1:37" s="99" customFormat="1" ht="6.95" customHeight="1">
      <c r="A41" s="100"/>
      <c r="B41" s="422"/>
      <c r="C41" s="426" t="s">
        <v>19</v>
      </c>
      <c r="D41" s="422"/>
      <c r="E41" s="422"/>
      <c r="F41" s="422"/>
      <c r="G41" s="422"/>
      <c r="H41" s="422"/>
      <c r="I41" s="422"/>
      <c r="J41" s="422"/>
      <c r="K41" s="422"/>
      <c r="L41" s="422"/>
      <c r="M41" s="422"/>
      <c r="N41" s="422"/>
      <c r="O41" s="422"/>
      <c r="P41" s="422"/>
      <c r="Q41" s="422"/>
      <c r="R41" s="422"/>
      <c r="S41" s="422"/>
      <c r="T41" s="422"/>
      <c r="U41" s="422"/>
      <c r="V41" s="422"/>
      <c r="W41" s="422"/>
      <c r="X41" s="422"/>
      <c r="Y41" s="422"/>
      <c r="Z41" s="422"/>
      <c r="AA41" s="422"/>
      <c r="AB41" s="422"/>
      <c r="AC41" s="469">
        <f>SUM(AC31+AC32+AC33+AC34+AC35+AC36+AC37+AC38+AC39)</f>
        <v>12334.3</v>
      </c>
      <c r="AD41" s="113"/>
      <c r="AE41" s="135">
        <f>SUM(AE31+AE32+AE33+AE34+AE35+AE36+AE37+AE38+AE39)</f>
        <v>7423.6</v>
      </c>
      <c r="AF41" s="113"/>
      <c r="AG41" s="469">
        <f>SUM(AG31+AG32+AG33+AG34+AG35+AG36+AG37+AG38+AG39)</f>
        <v>4910.7000000000016</v>
      </c>
      <c r="AH41" s="422"/>
      <c r="AI41" s="469">
        <f t="shared" ref="AI41" si="8">IF(AG41=0,0,AG41/AE41*100)</f>
        <v>66.1498464356916</v>
      </c>
      <c r="AK41" s="425"/>
    </row>
    <row r="42" spans="1:37" s="99" customFormat="1" ht="6.95" customHeight="1">
      <c r="A42" s="100"/>
      <c r="B42" s="425"/>
      <c r="C42" s="425"/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68"/>
      <c r="AE42" s="134"/>
      <c r="AG42" s="468"/>
      <c r="AH42" s="425"/>
      <c r="AI42" s="473"/>
      <c r="AK42" s="425"/>
    </row>
    <row r="43" spans="1:37" s="99" customFormat="1" ht="6.95" customHeight="1">
      <c r="A43" s="100"/>
      <c r="B43" s="417" t="s">
        <v>20</v>
      </c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69">
        <f>SUM(AC28+AC41)</f>
        <v>12405.899999999976</v>
      </c>
      <c r="AD43" s="128"/>
      <c r="AE43" s="135">
        <f>SUM(AE28+AE41)</f>
        <v>7446</v>
      </c>
      <c r="AF43" s="128"/>
      <c r="AG43" s="469">
        <f>SUM(AG28+AG41)</f>
        <v>4959.8999999999787</v>
      </c>
      <c r="AH43" s="417"/>
      <c r="AI43" s="469">
        <f>IF(AG43=0,0,AG43/AE43*100)</f>
        <v>66.611603545527515</v>
      </c>
      <c r="AK43" s="425"/>
    </row>
    <row r="44" spans="1:37" s="99" customFormat="1" ht="6.95" customHeight="1">
      <c r="A44" s="100"/>
      <c r="B44" s="417"/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69"/>
      <c r="AD44" s="128"/>
      <c r="AE44" s="135"/>
      <c r="AF44" s="128"/>
      <c r="AG44" s="469"/>
      <c r="AH44" s="417"/>
      <c r="AI44" s="469"/>
      <c r="AK44" s="425"/>
    </row>
    <row r="45" spans="1:37" s="99" customFormat="1" ht="6.95" customHeight="1">
      <c r="A45" s="100"/>
      <c r="B45" s="417"/>
      <c r="C45" s="417"/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69"/>
      <c r="AD45" s="128"/>
      <c r="AE45" s="135"/>
      <c r="AF45" s="128"/>
      <c r="AG45" s="469"/>
      <c r="AH45" s="417"/>
      <c r="AI45" s="469"/>
      <c r="AK45" s="425"/>
    </row>
    <row r="46" spans="1:37" s="99" customFormat="1" ht="6.95" customHeight="1">
      <c r="A46" s="100"/>
      <c r="B46" s="417" t="s">
        <v>4</v>
      </c>
      <c r="C46" s="417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70"/>
      <c r="AD46" s="128"/>
      <c r="AE46" s="130"/>
      <c r="AF46" s="128"/>
      <c r="AG46" s="470"/>
      <c r="AH46" s="417"/>
      <c r="AI46" s="474"/>
      <c r="AK46" s="425"/>
    </row>
    <row r="47" spans="1:37" s="99" customFormat="1" ht="6.95" customHeight="1">
      <c r="A47" s="100"/>
      <c r="B47" s="422"/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422"/>
      <c r="V47" s="422"/>
      <c r="W47" s="422"/>
      <c r="X47" s="422"/>
      <c r="Y47" s="422"/>
      <c r="Z47" s="422"/>
      <c r="AA47" s="422"/>
      <c r="AB47" s="422"/>
      <c r="AC47" s="470"/>
      <c r="AD47" s="113"/>
      <c r="AE47" s="130"/>
      <c r="AF47" s="113"/>
      <c r="AG47" s="470"/>
      <c r="AH47" s="422"/>
      <c r="AI47" s="474"/>
      <c r="AK47" s="425"/>
    </row>
    <row r="48" spans="1:37" s="99" customFormat="1" ht="6.95" customHeight="1">
      <c r="A48" s="100"/>
      <c r="B48" s="422"/>
      <c r="C48" s="423" t="s">
        <v>6</v>
      </c>
      <c r="D48" s="423"/>
      <c r="E48" s="423"/>
      <c r="F48" s="423"/>
      <c r="G48" s="423"/>
      <c r="H48" s="423"/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71"/>
      <c r="AD48" s="131"/>
      <c r="AE48" s="130"/>
      <c r="AF48" s="131"/>
      <c r="AG48" s="471"/>
      <c r="AH48" s="423"/>
      <c r="AI48" s="474"/>
      <c r="AK48" s="425"/>
    </row>
    <row r="49" spans="1:37" s="99" customFormat="1" ht="6.95" customHeight="1">
      <c r="A49" s="100"/>
      <c r="B49" s="422"/>
      <c r="C49" s="422"/>
      <c r="D49" s="422" t="s">
        <v>150</v>
      </c>
      <c r="E49" s="422"/>
      <c r="F49" s="422"/>
      <c r="G49" s="422"/>
      <c r="H49" s="422"/>
      <c r="I49" s="422"/>
      <c r="J49" s="422"/>
      <c r="K49" s="422"/>
      <c r="L49" s="422"/>
      <c r="M49" s="422"/>
      <c r="N49" s="422"/>
      <c r="O49" s="422"/>
      <c r="P49" s="422"/>
      <c r="Q49" s="422"/>
      <c r="R49" s="422"/>
      <c r="S49" s="422"/>
      <c r="T49" s="422"/>
      <c r="U49" s="422"/>
      <c r="V49" s="422"/>
      <c r="W49" s="422"/>
      <c r="X49" s="422"/>
      <c r="Y49" s="422"/>
      <c r="Z49" s="422"/>
      <c r="AA49" s="422"/>
      <c r="AB49" s="422"/>
      <c r="AC49" s="468">
        <f>+EF_01!AU20</f>
        <v>8</v>
      </c>
      <c r="AD49" s="113"/>
      <c r="AE49" s="133">
        <v>7.7</v>
      </c>
      <c r="AF49" s="113"/>
      <c r="AG49" s="468">
        <f t="shared" ref="AG49:AG56" si="9">AC49-AE49</f>
        <v>0.29999999999999982</v>
      </c>
      <c r="AH49" s="422"/>
      <c r="AI49" s="468">
        <f t="shared" ref="AI49:AI56" si="10">IFERROR(IF(AG49=0,0,AG49/AE49*100),"")</f>
        <v>3.8961038961038938</v>
      </c>
      <c r="AK49" s="425" t="str">
        <f>IF(AG49&lt;0,"Aplicación","Origen")</f>
        <v>Origen</v>
      </c>
    </row>
    <row r="50" spans="1:37" s="99" customFormat="1" ht="6.95" customHeight="1">
      <c r="A50" s="100"/>
      <c r="B50" s="422"/>
      <c r="C50" s="422"/>
      <c r="D50" s="422" t="s">
        <v>118</v>
      </c>
      <c r="E50" s="422"/>
      <c r="F50" s="422"/>
      <c r="G50" s="422"/>
      <c r="H50" s="422"/>
      <c r="I50" s="422"/>
      <c r="J50" s="422"/>
      <c r="K50" s="422"/>
      <c r="L50" s="422"/>
      <c r="M50" s="422"/>
      <c r="N50" s="422"/>
      <c r="O50" s="422"/>
      <c r="P50" s="422"/>
      <c r="Q50" s="422"/>
      <c r="R50" s="422"/>
      <c r="S50" s="422"/>
      <c r="T50" s="422"/>
      <c r="U50" s="422"/>
      <c r="V50" s="422"/>
      <c r="W50" s="422"/>
      <c r="X50" s="422"/>
      <c r="Y50" s="422"/>
      <c r="Z50" s="422"/>
      <c r="AA50" s="422"/>
      <c r="AB50" s="422"/>
      <c r="AC50" s="468">
        <f>+EF_01!AU22</f>
        <v>0</v>
      </c>
      <c r="AD50" s="113"/>
      <c r="AE50" s="133">
        <v>0</v>
      </c>
      <c r="AF50" s="113"/>
      <c r="AG50" s="468">
        <f t="shared" si="9"/>
        <v>0</v>
      </c>
      <c r="AH50" s="422"/>
      <c r="AI50" s="468">
        <f t="shared" si="10"/>
        <v>0</v>
      </c>
      <c r="AK50" s="425" t="str">
        <f t="shared" ref="AK50:AK56" si="11">IF(AG50&lt;0,"Aplicación","Origen")</f>
        <v>Origen</v>
      </c>
    </row>
    <row r="51" spans="1:37" s="99" customFormat="1" ht="6.95" customHeight="1">
      <c r="A51" s="100"/>
      <c r="B51" s="422"/>
      <c r="C51" s="422"/>
      <c r="D51" s="422" t="s">
        <v>151</v>
      </c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2"/>
      <c r="V51" s="422"/>
      <c r="W51" s="422"/>
      <c r="X51" s="422"/>
      <c r="Y51" s="422"/>
      <c r="Z51" s="422"/>
      <c r="AA51" s="422"/>
      <c r="AB51" s="422"/>
      <c r="AC51" s="468">
        <f>+EF_01!AU24</f>
        <v>0</v>
      </c>
      <c r="AD51" s="113"/>
      <c r="AE51" s="133">
        <v>0</v>
      </c>
      <c r="AF51" s="113"/>
      <c r="AG51" s="468">
        <f t="shared" si="9"/>
        <v>0</v>
      </c>
      <c r="AH51" s="422"/>
      <c r="AI51" s="468">
        <f t="shared" si="10"/>
        <v>0</v>
      </c>
      <c r="AK51" s="425" t="str">
        <f t="shared" si="11"/>
        <v>Origen</v>
      </c>
    </row>
    <row r="52" spans="1:37" s="99" customFormat="1" ht="6.95" customHeight="1">
      <c r="A52" s="100"/>
      <c r="B52" s="422"/>
      <c r="C52" s="422"/>
      <c r="D52" s="422" t="s">
        <v>152</v>
      </c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  <c r="Q52" s="422"/>
      <c r="R52" s="422"/>
      <c r="S52" s="422"/>
      <c r="T52" s="422"/>
      <c r="U52" s="422"/>
      <c r="V52" s="422"/>
      <c r="W52" s="422"/>
      <c r="X52" s="422"/>
      <c r="Y52" s="422"/>
      <c r="Z52" s="422"/>
      <c r="AA52" s="422"/>
      <c r="AB52" s="422"/>
      <c r="AC52" s="468">
        <f>+EF_01!AU26</f>
        <v>0</v>
      </c>
      <c r="AD52" s="113"/>
      <c r="AE52" s="133">
        <v>0</v>
      </c>
      <c r="AF52" s="113"/>
      <c r="AG52" s="468">
        <f t="shared" si="9"/>
        <v>0</v>
      </c>
      <c r="AH52" s="422"/>
      <c r="AI52" s="468">
        <f t="shared" si="10"/>
        <v>0</v>
      </c>
      <c r="AK52" s="425" t="str">
        <f t="shared" si="11"/>
        <v>Origen</v>
      </c>
    </row>
    <row r="53" spans="1:37" s="99" customFormat="1" ht="6.95" customHeight="1">
      <c r="A53" s="100"/>
      <c r="B53" s="422"/>
      <c r="C53" s="422"/>
      <c r="D53" s="422" t="s">
        <v>154</v>
      </c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  <c r="Q53" s="422"/>
      <c r="R53" s="422"/>
      <c r="S53" s="422"/>
      <c r="T53" s="422"/>
      <c r="U53" s="422"/>
      <c r="V53" s="422"/>
      <c r="W53" s="422"/>
      <c r="X53" s="422"/>
      <c r="Y53" s="422"/>
      <c r="Z53" s="422"/>
      <c r="AA53" s="422"/>
      <c r="AB53" s="422"/>
      <c r="AC53" s="468">
        <f>+EF_01!AU28</f>
        <v>0</v>
      </c>
      <c r="AD53" s="113"/>
      <c r="AE53" s="133">
        <v>0</v>
      </c>
      <c r="AF53" s="113"/>
      <c r="AG53" s="468">
        <f t="shared" si="9"/>
        <v>0</v>
      </c>
      <c r="AH53" s="422"/>
      <c r="AI53" s="468">
        <f t="shared" si="10"/>
        <v>0</v>
      </c>
      <c r="AK53" s="425" t="str">
        <f t="shared" si="11"/>
        <v>Origen</v>
      </c>
    </row>
    <row r="54" spans="1:37" s="99" customFormat="1" ht="6.95" customHeight="1">
      <c r="A54" s="100"/>
      <c r="B54" s="422"/>
      <c r="C54" s="422"/>
      <c r="D54" s="422" t="s">
        <v>237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68">
        <f>+EF_01!AU30</f>
        <v>0</v>
      </c>
      <c r="AD54" s="113"/>
      <c r="AE54" s="133">
        <v>0</v>
      </c>
      <c r="AF54" s="113"/>
      <c r="AG54" s="468">
        <f t="shared" si="9"/>
        <v>0</v>
      </c>
      <c r="AH54" s="422"/>
      <c r="AI54" s="468">
        <f t="shared" si="10"/>
        <v>0</v>
      </c>
      <c r="AK54" s="425" t="str">
        <f t="shared" si="11"/>
        <v>Origen</v>
      </c>
    </row>
    <row r="55" spans="1:37" s="99" customFormat="1" ht="6.95" customHeight="1">
      <c r="A55" s="100"/>
      <c r="B55" s="422"/>
      <c r="C55" s="422"/>
      <c r="D55" s="422" t="s">
        <v>235</v>
      </c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422"/>
      <c r="P55" s="422"/>
      <c r="Q55" s="422"/>
      <c r="R55" s="422"/>
      <c r="S55" s="422"/>
      <c r="T55" s="422"/>
      <c r="U55" s="422"/>
      <c r="V55" s="422"/>
      <c r="W55" s="422"/>
      <c r="X55" s="422"/>
      <c r="Y55" s="422"/>
      <c r="Z55" s="422"/>
      <c r="AA55" s="422"/>
      <c r="AB55" s="422"/>
      <c r="AC55" s="468">
        <f>+EF_01!AU32</f>
        <v>0</v>
      </c>
      <c r="AD55" s="113"/>
      <c r="AE55" s="133">
        <v>0</v>
      </c>
      <c r="AF55" s="113"/>
      <c r="AG55" s="468">
        <f t="shared" si="9"/>
        <v>0</v>
      </c>
      <c r="AH55" s="422"/>
      <c r="AI55" s="468">
        <f t="shared" si="10"/>
        <v>0</v>
      </c>
      <c r="AK55" s="425" t="str">
        <f t="shared" si="11"/>
        <v>Origen</v>
      </c>
    </row>
    <row r="56" spans="1:37" s="99" customFormat="1" ht="6.95" customHeight="1">
      <c r="A56" s="100"/>
      <c r="B56" s="422"/>
      <c r="C56" s="425"/>
      <c r="D56" s="425" t="s">
        <v>119</v>
      </c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425"/>
      <c r="Q56" s="425"/>
      <c r="R56" s="425"/>
      <c r="S56" s="425"/>
      <c r="T56" s="425"/>
      <c r="U56" s="425"/>
      <c r="V56" s="425"/>
      <c r="W56" s="425"/>
      <c r="X56" s="425"/>
      <c r="Y56" s="425"/>
      <c r="Z56" s="425"/>
      <c r="AA56" s="425"/>
      <c r="AB56" s="425"/>
      <c r="AC56" s="468">
        <f>+EF_01!AU34</f>
        <v>63.6</v>
      </c>
      <c r="AE56" s="133">
        <v>14.7</v>
      </c>
      <c r="AG56" s="468">
        <f t="shared" si="9"/>
        <v>48.900000000000006</v>
      </c>
      <c r="AH56" s="425"/>
      <c r="AI56" s="468">
        <f t="shared" si="10"/>
        <v>332.65306122448982</v>
      </c>
      <c r="AK56" s="425" t="str">
        <f t="shared" si="11"/>
        <v>Origen</v>
      </c>
    </row>
    <row r="57" spans="1:37" s="99" customFormat="1" ht="6.95" customHeight="1">
      <c r="A57" s="100"/>
      <c r="B57" s="422"/>
      <c r="C57" s="422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5"/>
      <c r="O57" s="425"/>
      <c r="P57" s="425"/>
      <c r="Q57" s="425"/>
      <c r="R57" s="425"/>
      <c r="S57" s="425"/>
      <c r="T57" s="425"/>
      <c r="U57" s="425"/>
      <c r="V57" s="425"/>
      <c r="W57" s="425"/>
      <c r="X57" s="425"/>
      <c r="Y57" s="425"/>
      <c r="Z57" s="425"/>
      <c r="AA57" s="425"/>
      <c r="AB57" s="425"/>
      <c r="AC57" s="468"/>
      <c r="AE57" s="134"/>
      <c r="AG57" s="468"/>
      <c r="AH57" s="425"/>
      <c r="AI57" s="473"/>
      <c r="AK57" s="425"/>
    </row>
    <row r="58" spans="1:37" s="99" customFormat="1" ht="6.95" customHeight="1">
      <c r="A58" s="100"/>
      <c r="B58" s="422"/>
      <c r="C58" s="426" t="s">
        <v>160</v>
      </c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422"/>
      <c r="P58" s="422"/>
      <c r="Q58" s="422"/>
      <c r="R58" s="422"/>
      <c r="S58" s="422"/>
      <c r="T58" s="422"/>
      <c r="U58" s="422"/>
      <c r="V58" s="422"/>
      <c r="W58" s="422"/>
      <c r="X58" s="422"/>
      <c r="Y58" s="422"/>
      <c r="Z58" s="422"/>
      <c r="AA58" s="422"/>
      <c r="AB58" s="422"/>
      <c r="AC58" s="469">
        <f>SUM(AC49+AC50+AC51+AC52+AC53+AC54+AC55+AC56)</f>
        <v>71.599999999999994</v>
      </c>
      <c r="AD58" s="113"/>
      <c r="AE58" s="135">
        <f>SUM(AE49+AE50+AE51+AE52+AE53+AE54+AE55+AE56)</f>
        <v>22.4</v>
      </c>
      <c r="AF58" s="113"/>
      <c r="AG58" s="469">
        <f>SUM(AG49+AG50+AG51+AG52+AG53+AG54+AG55+AG56)</f>
        <v>49.2</v>
      </c>
      <c r="AH58" s="422"/>
      <c r="AI58" s="469">
        <f t="shared" ref="AI58" si="12">IF(AG58=0,0,AG58/AE58*100)</f>
        <v>219.64285714285717</v>
      </c>
      <c r="AK58" s="425"/>
    </row>
    <row r="59" spans="1:37" s="99" customFormat="1" ht="6.95" customHeight="1">
      <c r="A59" s="100"/>
      <c r="B59" s="425"/>
      <c r="C59" s="425"/>
      <c r="D59" s="425"/>
      <c r="E59" s="425"/>
      <c r="F59" s="425"/>
      <c r="G59" s="425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68"/>
      <c r="AG59" s="468"/>
      <c r="AH59" s="425"/>
      <c r="AI59" s="425"/>
      <c r="AK59" s="425"/>
    </row>
    <row r="60" spans="1:37" s="99" customFormat="1" ht="6.95" customHeight="1">
      <c r="A60" s="100"/>
      <c r="B60" s="425"/>
      <c r="C60" s="423" t="s">
        <v>168</v>
      </c>
      <c r="D60" s="425"/>
      <c r="E60" s="425"/>
      <c r="F60" s="425"/>
      <c r="G60" s="425"/>
      <c r="H60" s="423"/>
      <c r="I60" s="423"/>
      <c r="J60" s="423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  <c r="Z60" s="423"/>
      <c r="AA60" s="423"/>
      <c r="AB60" s="423"/>
      <c r="AC60" s="468"/>
      <c r="AD60" s="131"/>
      <c r="AE60" s="134"/>
      <c r="AF60" s="131"/>
      <c r="AG60" s="468"/>
      <c r="AH60" s="423"/>
      <c r="AI60" s="473"/>
      <c r="AK60" s="425"/>
    </row>
    <row r="61" spans="1:37" s="99" customFormat="1" ht="6.95" customHeight="1">
      <c r="A61" s="100"/>
      <c r="B61" s="422"/>
      <c r="C61" s="423"/>
      <c r="D61" s="422" t="s">
        <v>157</v>
      </c>
      <c r="E61" s="423"/>
      <c r="F61" s="423"/>
      <c r="G61" s="423"/>
      <c r="H61" s="422"/>
      <c r="I61" s="422"/>
      <c r="J61" s="422"/>
      <c r="K61" s="422"/>
      <c r="L61" s="422"/>
      <c r="M61" s="422"/>
      <c r="N61" s="422"/>
      <c r="O61" s="422"/>
      <c r="P61" s="422"/>
      <c r="Q61" s="422"/>
      <c r="R61" s="422"/>
      <c r="S61" s="422"/>
      <c r="T61" s="422"/>
      <c r="U61" s="422"/>
      <c r="V61" s="422"/>
      <c r="W61" s="422"/>
      <c r="X61" s="422"/>
      <c r="Y61" s="422"/>
      <c r="Z61" s="422"/>
      <c r="AA61" s="422"/>
      <c r="AB61" s="422"/>
      <c r="AC61" s="468">
        <f>+EF_01!AU42</f>
        <v>0</v>
      </c>
      <c r="AD61" s="113"/>
      <c r="AE61" s="133">
        <v>0</v>
      </c>
      <c r="AF61" s="113"/>
      <c r="AG61" s="468">
        <f t="shared" ref="AG61:AG66" si="13">AC61-AE61</f>
        <v>0</v>
      </c>
      <c r="AH61" s="422"/>
      <c r="AI61" s="468">
        <f t="shared" ref="AI61:AI66" si="14">IFERROR(IF(AG61=0,0,AG61/AE61*100),"")</f>
        <v>0</v>
      </c>
      <c r="AK61" s="425" t="str">
        <f t="shared" ref="AK61:AK65" si="15">IF(AG61&lt;0,"Aplicación","Origen")</f>
        <v>Origen</v>
      </c>
    </row>
    <row r="62" spans="1:37" s="99" customFormat="1" ht="6.95" customHeight="1">
      <c r="A62" s="100"/>
      <c r="B62" s="422"/>
      <c r="C62" s="422"/>
      <c r="D62" s="422" t="s">
        <v>236</v>
      </c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422"/>
      <c r="P62" s="422"/>
      <c r="Q62" s="422"/>
      <c r="R62" s="422"/>
      <c r="S62" s="422"/>
      <c r="T62" s="422"/>
      <c r="U62" s="422"/>
      <c r="V62" s="422"/>
      <c r="W62" s="422"/>
      <c r="X62" s="422"/>
      <c r="Y62" s="422"/>
      <c r="Z62" s="422"/>
      <c r="AA62" s="422"/>
      <c r="AB62" s="422"/>
      <c r="AC62" s="468">
        <f>+EF_01!AU44</f>
        <v>0</v>
      </c>
      <c r="AD62" s="113"/>
      <c r="AE62" s="133">
        <v>0</v>
      </c>
      <c r="AF62" s="113"/>
      <c r="AG62" s="468">
        <f t="shared" si="13"/>
        <v>0</v>
      </c>
      <c r="AH62" s="422"/>
      <c r="AI62" s="468">
        <f t="shared" si="14"/>
        <v>0</v>
      </c>
      <c r="AK62" s="425" t="str">
        <f t="shared" si="15"/>
        <v>Origen</v>
      </c>
    </row>
    <row r="63" spans="1:37" s="99" customFormat="1" ht="6.95" customHeight="1">
      <c r="A63" s="100"/>
      <c r="B63" s="422"/>
      <c r="C63" s="422"/>
      <c r="D63" s="422" t="s">
        <v>156</v>
      </c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  <c r="AB63" s="422"/>
      <c r="AC63" s="468">
        <f>+EF_01!AU46</f>
        <v>0</v>
      </c>
      <c r="AD63" s="113"/>
      <c r="AE63" s="133">
        <v>0</v>
      </c>
      <c r="AF63" s="113"/>
      <c r="AG63" s="468">
        <f t="shared" si="13"/>
        <v>0</v>
      </c>
      <c r="AH63" s="422"/>
      <c r="AI63" s="468">
        <f t="shared" si="14"/>
        <v>0</v>
      </c>
      <c r="AK63" s="425" t="str">
        <f t="shared" si="15"/>
        <v>Origen</v>
      </c>
    </row>
    <row r="64" spans="1:37" s="99" customFormat="1" ht="6.95" customHeight="1">
      <c r="A64" s="100"/>
      <c r="B64" s="422"/>
      <c r="C64" s="422"/>
      <c r="D64" s="425" t="s">
        <v>193</v>
      </c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2"/>
      <c r="V64" s="422"/>
      <c r="W64" s="422"/>
      <c r="X64" s="422"/>
      <c r="Y64" s="422"/>
      <c r="Z64" s="422"/>
      <c r="AA64" s="422"/>
      <c r="AB64" s="422"/>
      <c r="AC64" s="468">
        <f>+EF_01!AU48</f>
        <v>0</v>
      </c>
      <c r="AD64" s="113"/>
      <c r="AE64" s="133">
        <v>0</v>
      </c>
      <c r="AF64" s="113"/>
      <c r="AG64" s="468">
        <f t="shared" si="13"/>
        <v>0</v>
      </c>
      <c r="AH64" s="422"/>
      <c r="AI64" s="468">
        <f t="shared" si="14"/>
        <v>0</v>
      </c>
      <c r="AK64" s="425" t="str">
        <f t="shared" si="15"/>
        <v>Origen</v>
      </c>
    </row>
    <row r="65" spans="1:37" s="99" customFormat="1" ht="6.95" customHeight="1">
      <c r="A65" s="100"/>
      <c r="B65" s="422"/>
      <c r="C65" s="422"/>
      <c r="D65" s="422" t="s">
        <v>159</v>
      </c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2"/>
      <c r="V65" s="422"/>
      <c r="W65" s="422"/>
      <c r="X65" s="422"/>
      <c r="Y65" s="422"/>
      <c r="Z65" s="422"/>
      <c r="AA65" s="422"/>
      <c r="AB65" s="422"/>
      <c r="AC65" s="468">
        <f>+EF_01!AU50</f>
        <v>0</v>
      </c>
      <c r="AD65" s="113"/>
      <c r="AE65" s="133">
        <v>0</v>
      </c>
      <c r="AF65" s="113"/>
      <c r="AG65" s="468">
        <f t="shared" si="13"/>
        <v>0</v>
      </c>
      <c r="AH65" s="422"/>
      <c r="AI65" s="468">
        <f t="shared" si="14"/>
        <v>0</v>
      </c>
      <c r="AK65" s="425" t="str">
        <f t="shared" si="15"/>
        <v>Origen</v>
      </c>
    </row>
    <row r="66" spans="1:37" s="99" customFormat="1" ht="6.95" customHeight="1">
      <c r="A66" s="100"/>
      <c r="B66" s="422"/>
      <c r="C66" s="422"/>
      <c r="D66" s="422" t="s">
        <v>10</v>
      </c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422"/>
      <c r="P66" s="422"/>
      <c r="Q66" s="422"/>
      <c r="R66" s="422"/>
      <c r="S66" s="422"/>
      <c r="T66" s="422"/>
      <c r="U66" s="422"/>
      <c r="V66" s="422"/>
      <c r="W66" s="422"/>
      <c r="X66" s="422"/>
      <c r="Y66" s="422"/>
      <c r="Z66" s="422"/>
      <c r="AA66" s="422"/>
      <c r="AB66" s="422"/>
      <c r="AC66" s="468">
        <f>+EF_01!AU52</f>
        <v>0</v>
      </c>
      <c r="AD66" s="113"/>
      <c r="AE66" s="133">
        <v>0</v>
      </c>
      <c r="AF66" s="113"/>
      <c r="AG66" s="468">
        <f t="shared" si="13"/>
        <v>0</v>
      </c>
      <c r="AH66" s="422"/>
      <c r="AI66" s="468">
        <f t="shared" si="14"/>
        <v>0</v>
      </c>
      <c r="AK66" s="425" t="str">
        <f>IF(AG66&lt;0,"Aplicación","Origen")</f>
        <v>Origen</v>
      </c>
    </row>
    <row r="67" spans="1:37" s="99" customFormat="1" ht="6.95" customHeight="1">
      <c r="A67" s="100"/>
      <c r="B67" s="422"/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422"/>
      <c r="P67" s="422"/>
      <c r="Q67" s="422"/>
      <c r="R67" s="422"/>
      <c r="S67" s="422"/>
      <c r="T67" s="422"/>
      <c r="U67" s="422"/>
      <c r="V67" s="422"/>
      <c r="W67" s="422"/>
      <c r="X67" s="422"/>
      <c r="Y67" s="422"/>
      <c r="Z67" s="422"/>
      <c r="AA67" s="422"/>
      <c r="AB67" s="422"/>
      <c r="AC67" s="468"/>
      <c r="AD67" s="113"/>
      <c r="AE67" s="134">
        <v>0</v>
      </c>
      <c r="AF67" s="113"/>
      <c r="AG67" s="468"/>
      <c r="AH67" s="422"/>
      <c r="AI67" s="473"/>
      <c r="AK67" s="425"/>
    </row>
    <row r="68" spans="1:37" s="99" customFormat="1" ht="6.95" customHeight="1">
      <c r="A68" s="100"/>
      <c r="B68" s="422"/>
      <c r="C68" s="426" t="s">
        <v>161</v>
      </c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422"/>
      <c r="P68" s="422"/>
      <c r="Q68" s="422"/>
      <c r="R68" s="422"/>
      <c r="S68" s="422"/>
      <c r="T68" s="422"/>
      <c r="U68" s="422"/>
      <c r="V68" s="422"/>
      <c r="W68" s="422"/>
      <c r="X68" s="422"/>
      <c r="Y68" s="422"/>
      <c r="Z68" s="422"/>
      <c r="AA68" s="422"/>
      <c r="AB68" s="422"/>
      <c r="AC68" s="469">
        <f>SUM(AC61+AC62+AC63+AC64+AC65+AC66)</f>
        <v>0</v>
      </c>
      <c r="AD68" s="113"/>
      <c r="AE68" s="135">
        <f>SUM(AE61+AE62+AE63+AE64+AE65+AE66)</f>
        <v>0</v>
      </c>
      <c r="AF68" s="113"/>
      <c r="AG68" s="469">
        <f>SUM(AG61+AG62+AG63+AG64+AG65+AG66)</f>
        <v>0</v>
      </c>
      <c r="AH68" s="422"/>
      <c r="AI68" s="469">
        <f t="shared" ref="AI68:AI70" si="16">IF(AG68=0,0,AG68/AE68*100)</f>
        <v>0</v>
      </c>
      <c r="AK68" s="425"/>
    </row>
    <row r="69" spans="1:37" s="99" customFormat="1" ht="6.95" customHeight="1">
      <c r="A69" s="100"/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422"/>
      <c r="P69" s="422"/>
      <c r="Q69" s="422"/>
      <c r="R69" s="422"/>
      <c r="S69" s="422"/>
      <c r="T69" s="422"/>
      <c r="U69" s="422"/>
      <c r="V69" s="422"/>
      <c r="W69" s="422"/>
      <c r="X69" s="422"/>
      <c r="Y69" s="422"/>
      <c r="Z69" s="422"/>
      <c r="AA69" s="422"/>
      <c r="AB69" s="422"/>
      <c r="AC69" s="468"/>
      <c r="AD69" s="113"/>
      <c r="AE69" s="134"/>
      <c r="AF69" s="113"/>
      <c r="AG69" s="468"/>
      <c r="AH69" s="422"/>
      <c r="AI69" s="473"/>
      <c r="AK69" s="425"/>
    </row>
    <row r="70" spans="1:37" s="99" customFormat="1" ht="6.95" customHeight="1">
      <c r="A70" s="100"/>
      <c r="B70" s="417" t="s">
        <v>145</v>
      </c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422"/>
      <c r="P70" s="422"/>
      <c r="Q70" s="422"/>
      <c r="R70" s="422"/>
      <c r="S70" s="422"/>
      <c r="T70" s="422"/>
      <c r="U70" s="422"/>
      <c r="V70" s="422"/>
      <c r="W70" s="422"/>
      <c r="X70" s="422"/>
      <c r="Y70" s="422"/>
      <c r="Z70" s="422"/>
      <c r="AA70" s="422"/>
      <c r="AB70" s="422"/>
      <c r="AC70" s="472">
        <f>SUM(AC58+AC68)</f>
        <v>71.599999999999994</v>
      </c>
      <c r="AD70" s="113"/>
      <c r="AE70" s="409">
        <f>SUM(AE58+AE68)</f>
        <v>22.4</v>
      </c>
      <c r="AF70" s="113"/>
      <c r="AG70" s="472">
        <f>SUM(AG58+AG68)</f>
        <v>49.2</v>
      </c>
      <c r="AH70" s="422"/>
      <c r="AI70" s="469">
        <f t="shared" si="16"/>
        <v>219.64285714285717</v>
      </c>
      <c r="AK70" s="425"/>
    </row>
    <row r="71" spans="1:37" s="99" customFormat="1" ht="6.95" customHeight="1">
      <c r="A71" s="100"/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422"/>
      <c r="P71" s="422"/>
      <c r="Q71" s="422"/>
      <c r="R71" s="422"/>
      <c r="S71" s="422"/>
      <c r="T71" s="422"/>
      <c r="U71" s="422"/>
      <c r="V71" s="422"/>
      <c r="W71" s="422"/>
      <c r="X71" s="422"/>
      <c r="Y71" s="422"/>
      <c r="Z71" s="422"/>
      <c r="AA71" s="422"/>
      <c r="AB71" s="422"/>
      <c r="AC71" s="468"/>
      <c r="AD71" s="113"/>
      <c r="AE71" s="134"/>
      <c r="AF71" s="113"/>
      <c r="AG71" s="468"/>
      <c r="AH71" s="422"/>
      <c r="AI71" s="473"/>
      <c r="AK71" s="425"/>
    </row>
    <row r="72" spans="1:37" s="99" customFormat="1" ht="6.95" customHeight="1">
      <c r="A72" s="100"/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422"/>
      <c r="P72" s="422"/>
      <c r="Q72" s="422"/>
      <c r="R72" s="422"/>
      <c r="S72" s="422"/>
      <c r="T72" s="422"/>
      <c r="U72" s="422"/>
      <c r="V72" s="422"/>
      <c r="W72" s="422"/>
      <c r="X72" s="422"/>
      <c r="Y72" s="422"/>
      <c r="Z72" s="422"/>
      <c r="AA72" s="422"/>
      <c r="AB72" s="422"/>
      <c r="AC72" s="468"/>
      <c r="AD72" s="113"/>
      <c r="AE72" s="134"/>
      <c r="AF72" s="113"/>
      <c r="AG72" s="468"/>
      <c r="AH72" s="422"/>
      <c r="AI72" s="473"/>
      <c r="AK72" s="425"/>
    </row>
    <row r="73" spans="1:37" s="99" customFormat="1" ht="6.95" customHeight="1">
      <c r="A73" s="100"/>
      <c r="B73" s="417" t="s">
        <v>11</v>
      </c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2"/>
      <c r="Z73" s="422"/>
      <c r="AA73" s="422"/>
      <c r="AB73" s="422"/>
      <c r="AC73" s="468"/>
      <c r="AD73" s="113"/>
      <c r="AE73" s="134"/>
      <c r="AF73" s="113"/>
      <c r="AG73" s="468"/>
      <c r="AH73" s="422"/>
      <c r="AI73" s="473"/>
      <c r="AK73" s="425"/>
    </row>
    <row r="74" spans="1:37" s="99" customFormat="1" ht="6.95" customHeight="1">
      <c r="A74" s="100"/>
      <c r="B74" s="425"/>
      <c r="C74" s="422"/>
      <c r="D74" s="422"/>
      <c r="E74" s="422"/>
      <c r="F74" s="422"/>
      <c r="G74" s="422"/>
      <c r="H74" s="422"/>
      <c r="I74" s="422"/>
      <c r="J74" s="422"/>
      <c r="K74" s="422"/>
      <c r="L74" s="422"/>
      <c r="M74" s="422"/>
      <c r="N74" s="422"/>
      <c r="O74" s="422"/>
      <c r="P74" s="422"/>
      <c r="Q74" s="422"/>
      <c r="R74" s="422"/>
      <c r="S74" s="422"/>
      <c r="T74" s="422"/>
      <c r="U74" s="422"/>
      <c r="V74" s="422"/>
      <c r="W74" s="422"/>
      <c r="X74" s="422"/>
      <c r="Y74" s="422"/>
      <c r="Z74" s="422"/>
      <c r="AA74" s="422"/>
      <c r="AB74" s="422"/>
      <c r="AC74" s="468"/>
      <c r="AD74" s="113"/>
      <c r="AE74" s="134"/>
      <c r="AF74" s="113"/>
      <c r="AG74" s="468"/>
      <c r="AH74" s="422"/>
      <c r="AI74" s="473"/>
      <c r="AK74" s="425"/>
    </row>
    <row r="75" spans="1:37" s="99" customFormat="1" ht="6.95" customHeight="1">
      <c r="A75" s="100"/>
      <c r="B75" s="424"/>
      <c r="C75" s="423" t="s">
        <v>12</v>
      </c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422"/>
      <c r="P75" s="422"/>
      <c r="Q75" s="422"/>
      <c r="R75" s="422"/>
      <c r="S75" s="422"/>
      <c r="T75" s="422"/>
      <c r="U75" s="422"/>
      <c r="V75" s="422"/>
      <c r="W75" s="422"/>
      <c r="X75" s="422"/>
      <c r="Y75" s="422"/>
      <c r="Z75" s="422"/>
      <c r="AA75" s="422"/>
      <c r="AB75" s="422"/>
      <c r="AC75" s="472">
        <f>SUM(AC76+AC77+AC78)</f>
        <v>12334.3</v>
      </c>
      <c r="AD75" s="113"/>
      <c r="AE75" s="409">
        <f>SUM(AE76+AE77+AE78)</f>
        <v>7433.6</v>
      </c>
      <c r="AF75" s="113"/>
      <c r="AG75" s="472">
        <f>SUM(AG76+AG77+AG78)</f>
        <v>4900.6999999999989</v>
      </c>
      <c r="AH75" s="422"/>
      <c r="AI75" s="469">
        <f t="shared" ref="AI75:AI93" si="17">IF(AG75=0,0,AG75/AE75*100)</f>
        <v>65.926334481274196</v>
      </c>
      <c r="AK75" s="425"/>
    </row>
    <row r="76" spans="1:37" s="99" customFormat="1" ht="6.95" customHeight="1">
      <c r="A76" s="100"/>
      <c r="B76" s="424"/>
      <c r="C76" s="422"/>
      <c r="D76" s="422" t="s">
        <v>13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68">
        <f>+EF_01!AU65</f>
        <v>12334.3</v>
      </c>
      <c r="AD76" s="113"/>
      <c r="AE76" s="133">
        <v>7433.6</v>
      </c>
      <c r="AF76" s="113"/>
      <c r="AG76" s="468">
        <f>AC76-AE76</f>
        <v>4900.6999999999989</v>
      </c>
      <c r="AH76" s="422"/>
      <c r="AI76" s="468">
        <f t="shared" ref="AI76:AI78" si="18">IFERROR(IF(AG76=0,0,AG76/AE76*100),"")</f>
        <v>65.926334481274196</v>
      </c>
      <c r="AK76" s="425" t="str">
        <f t="shared" ref="AK76:AK85" si="19">IF(AG76&lt;0,"Aplicación","Origen")</f>
        <v>Origen</v>
      </c>
    </row>
    <row r="77" spans="1:37" s="99" customFormat="1" ht="6.95" customHeight="1">
      <c r="A77" s="100"/>
      <c r="B77" s="422"/>
      <c r="C77" s="422"/>
      <c r="D77" s="422" t="s">
        <v>14</v>
      </c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422"/>
      <c r="P77" s="422"/>
      <c r="Q77" s="422"/>
      <c r="R77" s="422"/>
      <c r="S77" s="422"/>
      <c r="T77" s="422"/>
      <c r="U77" s="422"/>
      <c r="V77" s="422"/>
      <c r="W77" s="422"/>
      <c r="X77" s="422"/>
      <c r="Y77" s="422"/>
      <c r="Z77" s="422"/>
      <c r="AA77" s="422"/>
      <c r="AB77" s="422"/>
      <c r="AC77" s="468">
        <f>+EF_01!AU67</f>
        <v>0</v>
      </c>
      <c r="AD77" s="113"/>
      <c r="AE77" s="133">
        <v>0</v>
      </c>
      <c r="AF77" s="113"/>
      <c r="AG77" s="468">
        <f>AC77-AE77</f>
        <v>0</v>
      </c>
      <c r="AH77" s="422"/>
      <c r="AI77" s="468">
        <f t="shared" si="18"/>
        <v>0</v>
      </c>
      <c r="AK77" s="425" t="str">
        <f t="shared" si="19"/>
        <v>Origen</v>
      </c>
    </row>
    <row r="78" spans="1:37" s="99" customFormat="1" ht="6.95" customHeight="1">
      <c r="A78" s="100"/>
      <c r="B78" s="422"/>
      <c r="C78" s="422"/>
      <c r="D78" s="422" t="s">
        <v>162</v>
      </c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22"/>
      <c r="W78" s="422"/>
      <c r="X78" s="422"/>
      <c r="Y78" s="422"/>
      <c r="Z78" s="422"/>
      <c r="AA78" s="422"/>
      <c r="AB78" s="422"/>
      <c r="AC78" s="468">
        <f>+EF_01!AU69</f>
        <v>0</v>
      </c>
      <c r="AD78" s="113"/>
      <c r="AE78" s="133">
        <v>0</v>
      </c>
      <c r="AF78" s="113"/>
      <c r="AG78" s="468">
        <f>AC78-AE78</f>
        <v>0</v>
      </c>
      <c r="AH78" s="422"/>
      <c r="AI78" s="468">
        <f t="shared" si="18"/>
        <v>0</v>
      </c>
      <c r="AK78" s="425" t="str">
        <f t="shared" si="19"/>
        <v>Origen</v>
      </c>
    </row>
    <row r="79" spans="1:37" s="99" customFormat="1" ht="6.95" customHeight="1">
      <c r="A79" s="100"/>
      <c r="B79" s="422"/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2"/>
      <c r="V79" s="422"/>
      <c r="W79" s="422"/>
      <c r="X79" s="422"/>
      <c r="Y79" s="422"/>
      <c r="Z79" s="422"/>
      <c r="AA79" s="422"/>
      <c r="AB79" s="422"/>
      <c r="AC79" s="468"/>
      <c r="AD79" s="113"/>
      <c r="AE79" s="134"/>
      <c r="AF79" s="113"/>
      <c r="AG79" s="468"/>
      <c r="AH79" s="422"/>
      <c r="AI79" s="473"/>
      <c r="AK79" s="425"/>
    </row>
    <row r="80" spans="1:37" s="99" customFormat="1" ht="6.95" customHeight="1">
      <c r="A80" s="100"/>
      <c r="B80" s="422"/>
      <c r="C80" s="423" t="s">
        <v>16</v>
      </c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422"/>
      <c r="P80" s="422"/>
      <c r="Q80" s="422"/>
      <c r="R80" s="422"/>
      <c r="S80" s="422"/>
      <c r="T80" s="422"/>
      <c r="U80" s="422"/>
      <c r="V80" s="422"/>
      <c r="W80" s="422"/>
      <c r="X80" s="422"/>
      <c r="Y80" s="422"/>
      <c r="Z80" s="422"/>
      <c r="AA80" s="422"/>
      <c r="AB80" s="422"/>
      <c r="AC80" s="472">
        <f>SUM(AC81+AC82+AC83+AC84+AC85)</f>
        <v>0</v>
      </c>
      <c r="AD80" s="113"/>
      <c r="AE80" s="409">
        <f>SUM(AE81+AE82+AE83+AE84+AE85)</f>
        <v>-10</v>
      </c>
      <c r="AF80" s="113"/>
      <c r="AG80" s="472">
        <f>SUM(AG81+AG82+AG83+AG84+AG85)</f>
        <v>10</v>
      </c>
      <c r="AH80" s="422"/>
      <c r="AI80" s="469">
        <f t="shared" si="17"/>
        <v>-100</v>
      </c>
      <c r="AK80" s="425"/>
    </row>
    <row r="81" spans="1:37" s="99" customFormat="1" ht="6.95" customHeight="1">
      <c r="A81" s="100"/>
      <c r="B81" s="422"/>
      <c r="C81" s="422"/>
      <c r="D81" s="422" t="s">
        <v>209</v>
      </c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422"/>
      <c r="P81" s="422"/>
      <c r="Q81" s="422"/>
      <c r="R81" s="422"/>
      <c r="S81" s="422"/>
      <c r="T81" s="422"/>
      <c r="U81" s="422"/>
      <c r="V81" s="422"/>
      <c r="W81" s="422"/>
      <c r="X81" s="422"/>
      <c r="Y81" s="422"/>
      <c r="Z81" s="422"/>
      <c r="AA81" s="422"/>
      <c r="AB81" s="422"/>
      <c r="AC81" s="468">
        <f>+EF_01!AU73</f>
        <v>0</v>
      </c>
      <c r="AD81" s="113"/>
      <c r="AE81" s="133">
        <v>-10</v>
      </c>
      <c r="AF81" s="113"/>
      <c r="AG81" s="468">
        <f>AC81-AE81</f>
        <v>10</v>
      </c>
      <c r="AH81" s="422"/>
      <c r="AI81" s="468">
        <f t="shared" ref="AI81:AI85" si="20">IFERROR(IF(AG81=0,0,AG81/AE81*100),"")</f>
        <v>-100</v>
      </c>
      <c r="AK81" s="425" t="str">
        <f t="shared" si="19"/>
        <v>Origen</v>
      </c>
    </row>
    <row r="82" spans="1:37" s="99" customFormat="1" ht="6.95" customHeight="1">
      <c r="A82" s="100"/>
      <c r="B82" s="422"/>
      <c r="C82" s="422"/>
      <c r="D82" s="422" t="s">
        <v>208</v>
      </c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422"/>
      <c r="P82" s="422"/>
      <c r="Q82" s="422"/>
      <c r="R82" s="422"/>
      <c r="S82" s="422"/>
      <c r="T82" s="422"/>
      <c r="U82" s="422"/>
      <c r="V82" s="422"/>
      <c r="W82" s="422"/>
      <c r="X82" s="422"/>
      <c r="Y82" s="422"/>
      <c r="Z82" s="422"/>
      <c r="AA82" s="422"/>
      <c r="AB82" s="422"/>
      <c r="AC82" s="468">
        <f>+EF_01!AU75</f>
        <v>0</v>
      </c>
      <c r="AD82" s="113"/>
      <c r="AE82" s="133">
        <v>0</v>
      </c>
      <c r="AF82" s="113"/>
      <c r="AG82" s="468">
        <f>AC82-AE82</f>
        <v>0</v>
      </c>
      <c r="AH82" s="422"/>
      <c r="AI82" s="468">
        <f t="shared" si="20"/>
        <v>0</v>
      </c>
      <c r="AK82" s="425" t="str">
        <f t="shared" si="19"/>
        <v>Origen</v>
      </c>
    </row>
    <row r="83" spans="1:37" s="99" customFormat="1" ht="6.95" customHeight="1">
      <c r="A83" s="100"/>
      <c r="B83" s="422"/>
      <c r="C83" s="422"/>
      <c r="D83" s="422" t="s">
        <v>192</v>
      </c>
      <c r="E83" s="422"/>
      <c r="F83" s="422"/>
      <c r="G83" s="422"/>
      <c r="H83" s="422"/>
      <c r="I83" s="422"/>
      <c r="J83" s="422"/>
      <c r="K83" s="422"/>
      <c r="L83" s="422"/>
      <c r="M83" s="422"/>
      <c r="N83" s="422"/>
      <c r="O83" s="422"/>
      <c r="P83" s="422"/>
      <c r="Q83" s="422"/>
      <c r="R83" s="422"/>
      <c r="S83" s="422"/>
      <c r="T83" s="422"/>
      <c r="U83" s="422"/>
      <c r="V83" s="422"/>
      <c r="W83" s="422"/>
      <c r="X83" s="422"/>
      <c r="Y83" s="422"/>
      <c r="Z83" s="422"/>
      <c r="AA83" s="422"/>
      <c r="AB83" s="422"/>
      <c r="AC83" s="468">
        <f>+EF_01!AU77</f>
        <v>0</v>
      </c>
      <c r="AD83" s="113"/>
      <c r="AE83" s="133">
        <v>0</v>
      </c>
      <c r="AF83" s="113"/>
      <c r="AG83" s="468">
        <f>AC83-AE83</f>
        <v>0</v>
      </c>
      <c r="AH83" s="422"/>
      <c r="AI83" s="468">
        <f t="shared" si="20"/>
        <v>0</v>
      </c>
      <c r="AK83" s="425" t="str">
        <f t="shared" si="19"/>
        <v>Origen</v>
      </c>
    </row>
    <row r="84" spans="1:37" s="99" customFormat="1" ht="6.95" customHeight="1">
      <c r="A84" s="100"/>
      <c r="B84" s="422"/>
      <c r="C84" s="422"/>
      <c r="D84" s="422" t="s">
        <v>18</v>
      </c>
      <c r="E84" s="422"/>
      <c r="F84" s="422"/>
      <c r="G84" s="422"/>
      <c r="H84" s="422"/>
      <c r="I84" s="422"/>
      <c r="J84" s="422"/>
      <c r="K84" s="422"/>
      <c r="L84" s="422"/>
      <c r="M84" s="422"/>
      <c r="N84" s="422"/>
      <c r="O84" s="422"/>
      <c r="P84" s="422"/>
      <c r="Q84" s="422"/>
      <c r="R84" s="422"/>
      <c r="S84" s="422"/>
      <c r="T84" s="422"/>
      <c r="U84" s="422"/>
      <c r="V84" s="422"/>
      <c r="W84" s="422"/>
      <c r="X84" s="422"/>
      <c r="Y84" s="422"/>
      <c r="Z84" s="422"/>
      <c r="AA84" s="422"/>
      <c r="AB84" s="422"/>
      <c r="AC84" s="468">
        <f>+EF_01!AU79</f>
        <v>0</v>
      </c>
      <c r="AD84" s="113"/>
      <c r="AE84" s="133">
        <v>0</v>
      </c>
      <c r="AF84" s="113"/>
      <c r="AG84" s="468">
        <f>AC84-AE84</f>
        <v>0</v>
      </c>
      <c r="AH84" s="422"/>
      <c r="AI84" s="468">
        <f t="shared" si="20"/>
        <v>0</v>
      </c>
      <c r="AK84" s="425" t="str">
        <f t="shared" si="19"/>
        <v>Origen</v>
      </c>
    </row>
    <row r="85" spans="1:37" s="99" customFormat="1" ht="6.95" customHeight="1">
      <c r="A85" s="100"/>
      <c r="B85" s="422"/>
      <c r="C85" s="422"/>
      <c r="D85" s="422" t="s">
        <v>17</v>
      </c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422"/>
      <c r="P85" s="422"/>
      <c r="Q85" s="422"/>
      <c r="R85" s="422"/>
      <c r="S85" s="422"/>
      <c r="T85" s="422"/>
      <c r="U85" s="422"/>
      <c r="V85" s="422"/>
      <c r="W85" s="422"/>
      <c r="X85" s="422"/>
      <c r="Y85" s="422"/>
      <c r="Z85" s="422"/>
      <c r="AA85" s="422"/>
      <c r="AB85" s="422"/>
      <c r="AC85" s="468">
        <f>+EF_01!AU81</f>
        <v>0</v>
      </c>
      <c r="AD85" s="113"/>
      <c r="AE85" s="133">
        <v>0</v>
      </c>
      <c r="AF85" s="113"/>
      <c r="AG85" s="468">
        <f>AC85-AE85</f>
        <v>0</v>
      </c>
      <c r="AH85" s="422"/>
      <c r="AI85" s="468">
        <f t="shared" si="20"/>
        <v>0</v>
      </c>
      <c r="AK85" s="425" t="str">
        <f t="shared" si="19"/>
        <v>Origen</v>
      </c>
    </row>
    <row r="86" spans="1:37" s="99" customFormat="1" ht="6.95" customHeight="1">
      <c r="A86" s="100"/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422"/>
      <c r="P86" s="422"/>
      <c r="Q86" s="422"/>
      <c r="R86" s="422"/>
      <c r="S86" s="422"/>
      <c r="T86" s="422"/>
      <c r="U86" s="422"/>
      <c r="V86" s="422"/>
      <c r="W86" s="422"/>
      <c r="X86" s="422"/>
      <c r="Y86" s="422"/>
      <c r="Z86" s="422"/>
      <c r="AA86" s="422"/>
      <c r="AB86" s="422"/>
      <c r="AC86" s="468"/>
      <c r="AD86" s="113"/>
      <c r="AE86" s="134"/>
      <c r="AF86" s="113"/>
      <c r="AG86" s="468"/>
      <c r="AH86" s="422"/>
      <c r="AI86" s="473"/>
      <c r="AK86" s="425"/>
    </row>
    <row r="87" spans="1:37" s="99" customFormat="1" ht="6.95" customHeight="1">
      <c r="A87" s="100"/>
      <c r="B87" s="425"/>
      <c r="C87" s="423" t="s">
        <v>166</v>
      </c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422"/>
      <c r="P87" s="422"/>
      <c r="Q87" s="422"/>
      <c r="R87" s="422"/>
      <c r="S87" s="422"/>
      <c r="T87" s="422"/>
      <c r="U87" s="422"/>
      <c r="V87" s="422"/>
      <c r="W87" s="422"/>
      <c r="X87" s="422"/>
      <c r="Y87" s="422"/>
      <c r="Z87" s="422"/>
      <c r="AA87" s="422"/>
      <c r="AB87" s="422"/>
      <c r="AC87" s="472">
        <f>SUM(AC88+AC89)</f>
        <v>0</v>
      </c>
      <c r="AD87" s="113"/>
      <c r="AE87" s="409">
        <f>SUM(AE88+AE89)</f>
        <v>0</v>
      </c>
      <c r="AF87" s="113"/>
      <c r="AG87" s="472">
        <f>SUM(AG88+AG89)</f>
        <v>0</v>
      </c>
      <c r="AH87" s="422"/>
      <c r="AI87" s="469">
        <f t="shared" si="17"/>
        <v>0</v>
      </c>
      <c r="AK87" s="425"/>
    </row>
    <row r="88" spans="1:37" s="99" customFormat="1" ht="6.95" customHeight="1">
      <c r="A88" s="100"/>
      <c r="B88" s="425"/>
      <c r="C88" s="422"/>
      <c r="D88" s="422" t="s">
        <v>163</v>
      </c>
      <c r="E88" s="422"/>
      <c r="F88" s="422"/>
      <c r="G88" s="422"/>
      <c r="H88" s="422"/>
      <c r="I88" s="422"/>
      <c r="J88" s="422"/>
      <c r="K88" s="422"/>
      <c r="L88" s="422"/>
      <c r="M88" s="422"/>
      <c r="N88" s="422"/>
      <c r="O88" s="422"/>
      <c r="P88" s="422"/>
      <c r="Q88" s="422"/>
      <c r="R88" s="422"/>
      <c r="S88" s="422"/>
      <c r="T88" s="422"/>
      <c r="U88" s="422"/>
      <c r="V88" s="422"/>
      <c r="W88" s="422"/>
      <c r="X88" s="422"/>
      <c r="Y88" s="422"/>
      <c r="Z88" s="422"/>
      <c r="AA88" s="422"/>
      <c r="AB88" s="422"/>
      <c r="AC88" s="468">
        <f>+EF_01!AU85</f>
        <v>0</v>
      </c>
      <c r="AD88" s="113"/>
      <c r="AE88" s="133">
        <v>0</v>
      </c>
      <c r="AF88" s="113"/>
      <c r="AG88" s="468">
        <f>AC88-AE88</f>
        <v>0</v>
      </c>
      <c r="AH88" s="422"/>
      <c r="AI88" s="468">
        <f t="shared" ref="AI88:AI89" si="21">IFERROR(IF(AG88=0,0,AG88/AE88*100),"")</f>
        <v>0</v>
      </c>
      <c r="AK88" s="425" t="str">
        <f t="shared" ref="AK88:AK89" si="22">IF(AG88&lt;0,"Aplicación","Origen")</f>
        <v>Origen</v>
      </c>
    </row>
    <row r="89" spans="1:37" s="99" customFormat="1" ht="6.95" customHeight="1">
      <c r="A89" s="100"/>
      <c r="B89" s="425"/>
      <c r="C89" s="422"/>
      <c r="D89" s="422" t="s">
        <v>210</v>
      </c>
      <c r="E89" s="422"/>
      <c r="F89" s="422"/>
      <c r="G89" s="422"/>
      <c r="H89" s="422"/>
      <c r="I89" s="422"/>
      <c r="J89" s="422"/>
      <c r="K89" s="422"/>
      <c r="L89" s="422"/>
      <c r="M89" s="422"/>
      <c r="N89" s="422"/>
      <c r="O89" s="422"/>
      <c r="P89" s="422"/>
      <c r="Q89" s="422"/>
      <c r="R89" s="422"/>
      <c r="S89" s="422"/>
      <c r="T89" s="422"/>
      <c r="U89" s="422"/>
      <c r="V89" s="422"/>
      <c r="W89" s="422"/>
      <c r="X89" s="422"/>
      <c r="Y89" s="422"/>
      <c r="Z89" s="422"/>
      <c r="AA89" s="422"/>
      <c r="AB89" s="422"/>
      <c r="AC89" s="468">
        <f>+EF_01!AU87</f>
        <v>0</v>
      </c>
      <c r="AD89" s="113"/>
      <c r="AE89" s="133">
        <v>0</v>
      </c>
      <c r="AF89" s="113"/>
      <c r="AG89" s="468">
        <f>AC89-AE89</f>
        <v>0</v>
      </c>
      <c r="AH89" s="422"/>
      <c r="AI89" s="468">
        <f t="shared" si="21"/>
        <v>0</v>
      </c>
      <c r="AK89" s="425" t="str">
        <f t="shared" si="22"/>
        <v>Origen</v>
      </c>
    </row>
    <row r="90" spans="1:37" s="99" customFormat="1" ht="6.95" customHeight="1">
      <c r="A90" s="100"/>
      <c r="B90" s="425"/>
      <c r="C90" s="422"/>
      <c r="D90" s="422"/>
      <c r="E90" s="422"/>
      <c r="F90" s="422"/>
      <c r="G90" s="422"/>
      <c r="H90" s="422"/>
      <c r="I90" s="422"/>
      <c r="J90" s="422"/>
      <c r="K90" s="422"/>
      <c r="L90" s="422"/>
      <c r="M90" s="422"/>
      <c r="N90" s="422"/>
      <c r="O90" s="422"/>
      <c r="P90" s="422"/>
      <c r="Q90" s="422"/>
      <c r="R90" s="422"/>
      <c r="S90" s="422"/>
      <c r="T90" s="422"/>
      <c r="U90" s="422"/>
      <c r="V90" s="422"/>
      <c r="W90" s="422"/>
      <c r="X90" s="422"/>
      <c r="Y90" s="422"/>
      <c r="Z90" s="422"/>
      <c r="AA90" s="422"/>
      <c r="AB90" s="422"/>
      <c r="AC90" s="468"/>
      <c r="AD90" s="113"/>
      <c r="AE90" s="134"/>
      <c r="AF90" s="113"/>
      <c r="AG90" s="468"/>
      <c r="AH90" s="422"/>
      <c r="AI90" s="473"/>
    </row>
    <row r="91" spans="1:37" s="99" customFormat="1" ht="6.95" customHeight="1">
      <c r="A91" s="100"/>
      <c r="B91" s="417" t="s">
        <v>164</v>
      </c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422"/>
      <c r="P91" s="422"/>
      <c r="Q91" s="422"/>
      <c r="R91" s="422"/>
      <c r="S91" s="422"/>
      <c r="T91" s="422"/>
      <c r="U91" s="422"/>
      <c r="V91" s="422"/>
      <c r="W91" s="422"/>
      <c r="X91" s="422"/>
      <c r="Y91" s="422"/>
      <c r="Z91" s="422"/>
      <c r="AA91" s="422"/>
      <c r="AB91" s="422"/>
      <c r="AC91" s="472">
        <f>SUM(AC75+AC80+AC87)</f>
        <v>12334.3</v>
      </c>
      <c r="AD91" s="113"/>
      <c r="AE91" s="409">
        <f>SUM(AE75+AE80+AE87)</f>
        <v>7423.6</v>
      </c>
      <c r="AF91" s="113"/>
      <c r="AG91" s="472">
        <f>SUM(AG75+AG80+AG87)</f>
        <v>4910.6999999999989</v>
      </c>
      <c r="AH91" s="422"/>
      <c r="AI91" s="469">
        <f t="shared" si="17"/>
        <v>66.149846435691558</v>
      </c>
    </row>
    <row r="92" spans="1:37" s="99" customFormat="1" ht="6.95" customHeight="1">
      <c r="A92" s="100"/>
      <c r="B92" s="422"/>
      <c r="C92" s="425"/>
      <c r="D92" s="425"/>
      <c r="E92" s="425"/>
      <c r="F92" s="425"/>
      <c r="G92" s="425"/>
      <c r="H92" s="425"/>
      <c r="I92" s="425"/>
      <c r="J92" s="425"/>
      <c r="K92" s="425"/>
      <c r="L92" s="425"/>
      <c r="M92" s="425"/>
      <c r="N92" s="425"/>
      <c r="O92" s="425"/>
      <c r="P92" s="425"/>
      <c r="Q92" s="425"/>
      <c r="R92" s="425"/>
      <c r="S92" s="425"/>
      <c r="T92" s="425"/>
      <c r="U92" s="425"/>
      <c r="V92" s="425"/>
      <c r="W92" s="425"/>
      <c r="X92" s="425"/>
      <c r="Y92" s="425"/>
      <c r="Z92" s="425"/>
      <c r="AA92" s="425"/>
      <c r="AB92" s="425"/>
      <c r="AC92" s="468"/>
      <c r="AE92" s="134"/>
      <c r="AG92" s="468"/>
      <c r="AH92" s="425"/>
      <c r="AI92" s="473"/>
    </row>
    <row r="93" spans="1:37" s="99" customFormat="1" ht="6.95" customHeight="1">
      <c r="A93" s="100"/>
      <c r="B93" s="417" t="s">
        <v>165</v>
      </c>
      <c r="C93" s="417"/>
      <c r="D93" s="417"/>
      <c r="E93" s="417"/>
      <c r="F93" s="417"/>
      <c r="G93" s="417"/>
      <c r="H93" s="417"/>
      <c r="I93" s="417"/>
      <c r="J93" s="417"/>
      <c r="K93" s="417"/>
      <c r="L93" s="417"/>
      <c r="M93" s="417"/>
      <c r="N93" s="417"/>
      <c r="O93" s="417"/>
      <c r="P93" s="417"/>
      <c r="Q93" s="417"/>
      <c r="R93" s="417"/>
      <c r="S93" s="417"/>
      <c r="T93" s="417"/>
      <c r="U93" s="417"/>
      <c r="V93" s="417"/>
      <c r="W93" s="417"/>
      <c r="X93" s="417"/>
      <c r="Y93" s="417"/>
      <c r="Z93" s="417"/>
      <c r="AA93" s="417"/>
      <c r="AB93" s="417"/>
      <c r="AC93" s="469">
        <f>SUM(AC70+AC91)</f>
        <v>12405.9</v>
      </c>
      <c r="AD93" s="128"/>
      <c r="AE93" s="135">
        <f>SUM(AE70+AE91)</f>
        <v>7446</v>
      </c>
      <c r="AF93" s="128"/>
      <c r="AG93" s="469">
        <f>SUM(AG70+AG91)</f>
        <v>4959.8999999999987</v>
      </c>
      <c r="AH93" s="417"/>
      <c r="AI93" s="469">
        <f t="shared" si="17"/>
        <v>66.611603545527785</v>
      </c>
    </row>
    <row r="94" spans="1:37" s="99" customFormat="1" ht="6.95" customHeight="1">
      <c r="A94" s="136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7"/>
      <c r="AD94" s="136"/>
      <c r="AE94" s="138"/>
      <c r="AF94" s="136"/>
      <c r="AG94" s="137"/>
      <c r="AH94" s="136"/>
      <c r="AI94" s="138"/>
      <c r="AJ94" s="139"/>
    </row>
    <row r="95" spans="1:37" s="99" customFormat="1" ht="6.95" customHeight="1">
      <c r="A95" s="100"/>
      <c r="AC95" s="112"/>
      <c r="AE95" s="100"/>
      <c r="AG95" s="112"/>
      <c r="AI95" s="100"/>
    </row>
    <row r="96" spans="1:37" s="99" customFormat="1" ht="6.95" customHeight="1">
      <c r="A96" s="100"/>
      <c r="AC96" s="112"/>
      <c r="AE96" s="100"/>
      <c r="AG96" s="112"/>
      <c r="AI96" s="100"/>
    </row>
    <row r="97" spans="1:36" s="99" customFormat="1" ht="6.95" customHeight="1">
      <c r="A97" s="100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2"/>
      <c r="AD97" s="113"/>
      <c r="AE97" s="100"/>
      <c r="AF97" s="113"/>
      <c r="AG97" s="112"/>
      <c r="AH97" s="113"/>
      <c r="AI97" s="100"/>
    </row>
    <row r="98" spans="1:36" s="99" customFormat="1" ht="6.95" customHeight="1">
      <c r="AC98" s="112"/>
      <c r="AE98" s="100"/>
      <c r="AG98" s="112"/>
      <c r="AI98" s="100"/>
    </row>
    <row r="99" spans="1:36" s="99" customFormat="1" ht="6.95" customHeight="1"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2"/>
      <c r="AD99" s="113"/>
      <c r="AE99" s="100"/>
      <c r="AF99" s="113"/>
      <c r="AG99" s="112"/>
      <c r="AH99" s="113"/>
      <c r="AI99" s="100"/>
    </row>
    <row r="100" spans="1:36" s="99" customFormat="1" ht="6.95" customHeight="1"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2"/>
      <c r="AD100" s="113"/>
      <c r="AE100" s="100"/>
      <c r="AF100" s="113"/>
      <c r="AG100" s="112"/>
      <c r="AH100" s="113"/>
      <c r="AI100" s="100"/>
    </row>
    <row r="101" spans="1:36" s="99" customFormat="1" ht="6.95" customHeight="1">
      <c r="A101" s="100"/>
      <c r="B101" s="114" t="s">
        <v>21</v>
      </c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5"/>
      <c r="AD101" s="114"/>
      <c r="AE101" s="115"/>
      <c r="AF101" s="114"/>
      <c r="AG101" s="115"/>
      <c r="AH101" s="114"/>
      <c r="AI101" s="115"/>
    </row>
    <row r="102" spans="1:36" s="99" customFormat="1" ht="6.95" customHeight="1">
      <c r="A102" s="100"/>
      <c r="B102" s="116" t="s">
        <v>257</v>
      </c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5"/>
      <c r="AD102" s="114"/>
      <c r="AE102" s="115"/>
      <c r="AF102" s="114"/>
      <c r="AG102" s="115"/>
      <c r="AH102" s="114"/>
      <c r="AI102" s="115"/>
    </row>
    <row r="103" spans="1:36" s="99" customFormat="1" ht="6.95" customHeight="1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5"/>
      <c r="AD103" s="114"/>
      <c r="AE103" s="115"/>
      <c r="AF103" s="114"/>
      <c r="AG103" s="115"/>
      <c r="AH103" s="114"/>
      <c r="AI103" s="115"/>
      <c r="AJ103" s="115"/>
    </row>
    <row r="104" spans="1:36" s="99" customFormat="1" ht="6.95" customHeight="1">
      <c r="A104" s="100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17"/>
      <c r="Z104" s="117"/>
      <c r="AA104" s="117"/>
      <c r="AB104" s="117"/>
      <c r="AC104" s="112"/>
      <c r="AD104" s="117"/>
      <c r="AE104" s="100"/>
      <c r="AF104" s="117"/>
      <c r="AG104" s="112"/>
      <c r="AH104" s="117"/>
      <c r="AI104" s="100"/>
    </row>
    <row r="105" spans="1:36" s="99" customFormat="1" ht="6.95" customHeight="1">
      <c r="A105" s="118" t="s">
        <v>148</v>
      </c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5"/>
      <c r="AD105" s="114"/>
      <c r="AE105" s="115"/>
      <c r="AF105" s="114"/>
      <c r="AG105" s="115"/>
      <c r="AH105" s="114"/>
      <c r="AI105" s="115"/>
      <c r="AJ105" s="119"/>
    </row>
    <row r="106" spans="1:36" s="99" customFormat="1" ht="6.95" customHeight="1">
      <c r="A106" s="120" t="s">
        <v>27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1"/>
      <c r="AD106" s="120"/>
      <c r="AE106" s="123"/>
      <c r="AF106" s="120"/>
      <c r="AG106" s="121"/>
      <c r="AH106" s="120"/>
      <c r="AI106" s="123"/>
      <c r="AJ106" s="124"/>
    </row>
    <row r="107" spans="1:36" s="99" customFormat="1">
      <c r="B107" s="12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  <c r="AA107" s="125"/>
      <c r="AB107" s="125"/>
      <c r="AC107" s="121"/>
      <c r="AD107" s="125"/>
      <c r="AF107" s="125"/>
      <c r="AG107" s="121"/>
      <c r="AH107" s="125"/>
    </row>
    <row r="108" spans="1:36" s="99" customFormat="1">
      <c r="B108" s="12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  <c r="AA108" s="125"/>
      <c r="AB108" s="125"/>
      <c r="AC108" s="121"/>
      <c r="AD108" s="125"/>
      <c r="AF108" s="125"/>
      <c r="AG108" s="121"/>
      <c r="AH108" s="125"/>
    </row>
    <row r="109" spans="1:36" s="99" customFormat="1">
      <c r="B109" s="12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1"/>
      <c r="AD109" s="125"/>
      <c r="AF109" s="125"/>
      <c r="AG109" s="121"/>
      <c r="AH109" s="125"/>
    </row>
    <row r="110" spans="1:36" s="99" customFormat="1">
      <c r="B110" s="12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  <c r="AA110" s="125"/>
      <c r="AB110" s="125"/>
      <c r="AC110" s="121"/>
      <c r="AD110" s="125"/>
      <c r="AF110" s="125"/>
      <c r="AG110" s="121"/>
      <c r="AH110" s="125"/>
    </row>
    <row r="111" spans="1:36" s="99" customFormat="1">
      <c r="B111" s="12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  <c r="AA111" s="125"/>
      <c r="AB111" s="125"/>
      <c r="AC111" s="121"/>
      <c r="AD111" s="125"/>
      <c r="AF111" s="125"/>
      <c r="AG111" s="121"/>
      <c r="AH111" s="125"/>
    </row>
    <row r="112" spans="1:36" s="99" customFormat="1">
      <c r="B112" s="12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  <c r="AA112" s="125"/>
      <c r="AB112" s="125"/>
      <c r="AC112" s="121"/>
      <c r="AD112" s="125"/>
      <c r="AF112" s="125"/>
      <c r="AG112" s="121"/>
      <c r="AH112" s="125"/>
    </row>
    <row r="113" spans="2:34" s="99" customFormat="1">
      <c r="B113" s="12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  <c r="AA113" s="125"/>
      <c r="AB113" s="125"/>
      <c r="AC113" s="121"/>
      <c r="AD113" s="125"/>
      <c r="AF113" s="125"/>
      <c r="AG113" s="121"/>
      <c r="AH113" s="125"/>
    </row>
    <row r="114" spans="2:34" s="99" customFormat="1">
      <c r="B114" s="12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  <c r="AA114" s="125"/>
      <c r="AB114" s="125"/>
      <c r="AC114" s="121"/>
      <c r="AD114" s="125"/>
      <c r="AF114" s="125"/>
      <c r="AG114" s="121"/>
      <c r="AH114" s="125"/>
    </row>
    <row r="115" spans="2:34" s="99" customFormat="1">
      <c r="B115" s="12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  <c r="AA115" s="125"/>
      <c r="AB115" s="125"/>
      <c r="AC115" s="121"/>
      <c r="AD115" s="125"/>
      <c r="AF115" s="125"/>
      <c r="AG115" s="121"/>
      <c r="AH115" s="125"/>
    </row>
    <row r="116" spans="2:34" s="99" customFormat="1">
      <c r="B116" s="12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1"/>
      <c r="AD116" s="125"/>
      <c r="AF116" s="125"/>
      <c r="AG116" s="121"/>
      <c r="AH116" s="125"/>
    </row>
    <row r="117" spans="2:34" s="99" customFormat="1">
      <c r="B117" s="12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  <c r="AA117" s="125"/>
      <c r="AB117" s="125"/>
      <c r="AC117" s="121"/>
      <c r="AD117" s="125"/>
      <c r="AF117" s="125"/>
      <c r="AG117" s="121"/>
      <c r="AH117" s="125"/>
    </row>
    <row r="118" spans="2:34" s="99" customFormat="1">
      <c r="B118" s="12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  <c r="AA118" s="125"/>
      <c r="AB118" s="125"/>
      <c r="AC118" s="121"/>
      <c r="AD118" s="125"/>
      <c r="AF118" s="125"/>
      <c r="AG118" s="121"/>
      <c r="AH118" s="125"/>
    </row>
    <row r="119" spans="2:34" s="99" customFormat="1">
      <c r="B119" s="12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1"/>
      <c r="AD119" s="125"/>
      <c r="AF119" s="125"/>
      <c r="AG119" s="121"/>
      <c r="AH119" s="125"/>
    </row>
    <row r="120" spans="2:34" s="99" customFormat="1">
      <c r="B120" s="12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  <c r="AA120" s="125"/>
      <c r="AB120" s="125"/>
      <c r="AC120" s="121"/>
      <c r="AD120" s="125"/>
      <c r="AF120" s="125"/>
      <c r="AG120" s="121"/>
      <c r="AH120" s="125"/>
    </row>
    <row r="121" spans="2:34" s="99" customFormat="1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1"/>
      <c r="AD121" s="125"/>
      <c r="AF121" s="125"/>
      <c r="AG121" s="121"/>
      <c r="AH121" s="125"/>
    </row>
    <row r="122" spans="2:34" s="99" customFormat="1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1"/>
      <c r="AD122" s="125"/>
      <c r="AF122" s="125"/>
      <c r="AG122" s="121"/>
      <c r="AH122" s="125"/>
    </row>
    <row r="123" spans="2:34" s="99" customFormat="1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1"/>
      <c r="AD123" s="125"/>
      <c r="AF123" s="125"/>
      <c r="AG123" s="121"/>
      <c r="AH123" s="125"/>
    </row>
    <row r="124" spans="2:34" s="99" customFormat="1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1"/>
      <c r="AD124" s="125"/>
      <c r="AF124" s="125"/>
      <c r="AG124" s="121"/>
      <c r="AH124" s="125"/>
    </row>
    <row r="125" spans="2:34" s="99" customFormat="1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1"/>
      <c r="AD125" s="125"/>
      <c r="AF125" s="125"/>
      <c r="AG125" s="121"/>
      <c r="AH125" s="125"/>
    </row>
    <row r="126" spans="2:34" s="99" customFormat="1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1"/>
      <c r="AD126" s="125"/>
      <c r="AF126" s="125"/>
      <c r="AG126" s="121"/>
      <c r="AH126" s="125"/>
    </row>
    <row r="127" spans="2:34" s="99" customFormat="1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1"/>
      <c r="AD127" s="125"/>
      <c r="AF127" s="125"/>
      <c r="AG127" s="121"/>
      <c r="AH127" s="125"/>
    </row>
    <row r="128" spans="2:34" s="99" customFormat="1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1"/>
      <c r="AD128" s="125"/>
      <c r="AF128" s="125"/>
      <c r="AG128" s="121"/>
      <c r="AH128" s="125"/>
    </row>
    <row r="129" spans="2:34" s="99" customFormat="1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1"/>
      <c r="AD129" s="125"/>
      <c r="AF129" s="125"/>
      <c r="AG129" s="121"/>
      <c r="AH129" s="125"/>
    </row>
    <row r="130" spans="2:34" s="99" customFormat="1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1"/>
      <c r="AD130" s="125"/>
      <c r="AF130" s="125"/>
      <c r="AG130" s="121"/>
      <c r="AH130" s="125"/>
    </row>
    <row r="131" spans="2:34" s="99" customFormat="1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1"/>
      <c r="AD131" s="125"/>
      <c r="AF131" s="125"/>
      <c r="AG131" s="121"/>
      <c r="AH131" s="125"/>
    </row>
    <row r="132" spans="2:34" s="99" customFormat="1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1"/>
      <c r="AD132" s="125"/>
      <c r="AF132" s="125"/>
      <c r="AG132" s="121"/>
      <c r="AH132" s="125"/>
    </row>
    <row r="133" spans="2:34" s="99" customFormat="1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1"/>
      <c r="AD133" s="125"/>
      <c r="AF133" s="125"/>
      <c r="AG133" s="121"/>
      <c r="AH133" s="125"/>
    </row>
    <row r="134" spans="2:34" s="99" customFormat="1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1"/>
      <c r="AD134" s="125"/>
      <c r="AF134" s="125"/>
      <c r="AG134" s="121"/>
      <c r="AH134" s="125"/>
    </row>
    <row r="135" spans="2:34" s="99" customFormat="1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1"/>
      <c r="AD135" s="125"/>
      <c r="AF135" s="125"/>
      <c r="AG135" s="121"/>
      <c r="AH135" s="125"/>
    </row>
    <row r="136" spans="2:34" s="99" customFormat="1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1"/>
      <c r="AD136" s="125"/>
      <c r="AF136" s="125"/>
      <c r="AG136" s="121"/>
      <c r="AH136" s="125"/>
    </row>
    <row r="137" spans="2:34" s="99" customFormat="1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1"/>
      <c r="AD137" s="125"/>
      <c r="AF137" s="125"/>
      <c r="AG137" s="121"/>
      <c r="AH137" s="125"/>
    </row>
    <row r="138" spans="2:34" s="99" customFormat="1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1"/>
      <c r="AD138" s="125"/>
      <c r="AF138" s="125"/>
      <c r="AG138" s="121"/>
      <c r="AH138" s="125"/>
    </row>
    <row r="139" spans="2:34" s="99" customFormat="1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1"/>
      <c r="AD139" s="125"/>
      <c r="AF139" s="125"/>
      <c r="AG139" s="121"/>
      <c r="AH139" s="125"/>
    </row>
    <row r="140" spans="2:34" s="99" customFormat="1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1"/>
      <c r="AD140" s="125"/>
      <c r="AF140" s="125"/>
      <c r="AG140" s="121"/>
      <c r="AH140" s="125"/>
    </row>
    <row r="141" spans="2:34" s="99" customFormat="1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1"/>
      <c r="AD141" s="125"/>
      <c r="AF141" s="125"/>
      <c r="AG141" s="121"/>
      <c r="AH141" s="125"/>
    </row>
    <row r="142" spans="2:34" s="99" customFormat="1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1"/>
      <c r="AD142" s="125"/>
      <c r="AF142" s="125"/>
      <c r="AG142" s="121"/>
      <c r="AH142" s="125"/>
    </row>
    <row r="143" spans="2:34" s="99" customFormat="1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1"/>
      <c r="AD143" s="125"/>
      <c r="AF143" s="125"/>
      <c r="AG143" s="121"/>
      <c r="AH143" s="125"/>
    </row>
    <row r="144" spans="2:34" s="99" customFormat="1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1"/>
      <c r="AD144" s="125"/>
      <c r="AF144" s="125"/>
      <c r="AG144" s="121"/>
      <c r="AH144" s="125"/>
    </row>
    <row r="145" spans="2:34" s="99" customFormat="1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1"/>
      <c r="AD145" s="125"/>
      <c r="AF145" s="125"/>
      <c r="AG145" s="121"/>
      <c r="AH145" s="125"/>
    </row>
    <row r="146" spans="2:34" s="99" customFormat="1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1"/>
      <c r="AD146" s="125"/>
      <c r="AF146" s="125"/>
      <c r="AG146" s="121"/>
      <c r="AH146" s="125"/>
    </row>
    <row r="147" spans="2:34" s="99" customFormat="1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1"/>
      <c r="AD147" s="125"/>
      <c r="AF147" s="125"/>
      <c r="AG147" s="121"/>
      <c r="AH147" s="125"/>
    </row>
    <row r="148" spans="2:34" s="99" customFormat="1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1"/>
      <c r="AD148" s="125"/>
      <c r="AF148" s="125"/>
      <c r="AG148" s="121"/>
      <c r="AH148" s="125"/>
    </row>
    <row r="149" spans="2:34" s="99" customFormat="1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1"/>
      <c r="AD149" s="125"/>
      <c r="AF149" s="125"/>
      <c r="AG149" s="121"/>
      <c r="AH149" s="125"/>
    </row>
    <row r="150" spans="2:34" s="99" customFormat="1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1"/>
      <c r="AD150" s="125"/>
      <c r="AF150" s="125"/>
      <c r="AG150" s="121"/>
      <c r="AH150" s="125"/>
    </row>
    <row r="151" spans="2:34" s="99" customFormat="1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1"/>
      <c r="AD151" s="125"/>
      <c r="AF151" s="125"/>
      <c r="AG151" s="121"/>
      <c r="AH151" s="125"/>
    </row>
    <row r="152" spans="2:34" s="99" customFormat="1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1"/>
      <c r="AD152" s="125"/>
      <c r="AF152" s="125"/>
      <c r="AG152" s="121"/>
      <c r="AH152" s="125"/>
    </row>
    <row r="153" spans="2:34" s="99" customFormat="1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1"/>
      <c r="AD153" s="125"/>
      <c r="AF153" s="125"/>
      <c r="AG153" s="121"/>
      <c r="AH153" s="125"/>
    </row>
    <row r="154" spans="2:34" s="99" customFormat="1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1"/>
      <c r="AD154" s="125"/>
      <c r="AF154" s="125"/>
      <c r="AG154" s="121"/>
      <c r="AH154" s="125"/>
    </row>
    <row r="155" spans="2:34" s="99" customFormat="1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1"/>
      <c r="AD155" s="125"/>
      <c r="AF155" s="125"/>
      <c r="AG155" s="121"/>
      <c r="AH155" s="125"/>
    </row>
    <row r="156" spans="2:34" s="99" customFormat="1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1"/>
      <c r="AD156" s="125"/>
      <c r="AF156" s="125"/>
      <c r="AG156" s="121"/>
      <c r="AH156" s="125"/>
    </row>
    <row r="157" spans="2:34" s="99" customFormat="1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1"/>
      <c r="AD157" s="125"/>
      <c r="AF157" s="125"/>
      <c r="AG157" s="121"/>
      <c r="AH157" s="125"/>
    </row>
    <row r="158" spans="2:34" s="99" customFormat="1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1"/>
      <c r="AD158" s="125"/>
      <c r="AF158" s="125"/>
      <c r="AG158" s="121"/>
      <c r="AH158" s="125"/>
    </row>
    <row r="159" spans="2:34" s="99" customFormat="1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1"/>
      <c r="AD159" s="125"/>
      <c r="AF159" s="125"/>
      <c r="AG159" s="121"/>
      <c r="AH159" s="125"/>
    </row>
    <row r="160" spans="2:34" s="99" customFormat="1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1"/>
      <c r="AD160" s="125"/>
      <c r="AF160" s="125"/>
      <c r="AG160" s="121"/>
      <c r="AH160" s="125"/>
    </row>
    <row r="161" spans="2:34" s="99" customFormat="1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1"/>
      <c r="AD161" s="125"/>
      <c r="AF161" s="125"/>
      <c r="AG161" s="121"/>
      <c r="AH161" s="125"/>
    </row>
    <row r="162" spans="2:34" s="99" customFormat="1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1"/>
      <c r="AD162" s="125"/>
      <c r="AF162" s="125"/>
      <c r="AG162" s="121"/>
      <c r="AH162" s="125"/>
    </row>
    <row r="163" spans="2:34" s="99" customFormat="1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1"/>
      <c r="AD163" s="125"/>
      <c r="AF163" s="125"/>
      <c r="AG163" s="121"/>
      <c r="AH163" s="125"/>
    </row>
    <row r="164" spans="2:34" s="99" customFormat="1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1"/>
      <c r="AD164" s="125"/>
      <c r="AF164" s="125"/>
      <c r="AG164" s="121"/>
      <c r="AH164" s="125"/>
    </row>
    <row r="165" spans="2:34" s="99" customFormat="1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1"/>
      <c r="AD165" s="125"/>
      <c r="AF165" s="125"/>
      <c r="AG165" s="121"/>
      <c r="AH165" s="125"/>
    </row>
    <row r="166" spans="2:34" s="99" customFormat="1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1"/>
      <c r="AD166" s="125"/>
      <c r="AF166" s="125"/>
      <c r="AG166" s="121"/>
      <c r="AH166" s="125"/>
    </row>
    <row r="167" spans="2:34" s="99" customFormat="1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1"/>
      <c r="AD167" s="125"/>
      <c r="AF167" s="125"/>
      <c r="AG167" s="121"/>
      <c r="AH167" s="125"/>
    </row>
    <row r="168" spans="2:34" s="99" customFormat="1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1"/>
      <c r="AD168" s="125"/>
      <c r="AF168" s="125"/>
      <c r="AG168" s="121"/>
      <c r="AH168" s="125"/>
    </row>
    <row r="169" spans="2:34" s="99" customFormat="1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1"/>
      <c r="AD169" s="125"/>
      <c r="AF169" s="125"/>
      <c r="AG169" s="121"/>
      <c r="AH169" s="125"/>
    </row>
    <row r="170" spans="2:34" s="99" customFormat="1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1"/>
      <c r="AD170" s="125"/>
      <c r="AF170" s="125"/>
      <c r="AG170" s="121"/>
      <c r="AH170" s="125"/>
    </row>
    <row r="171" spans="2:34" s="99" customFormat="1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1"/>
      <c r="AD171" s="125"/>
      <c r="AF171" s="125"/>
      <c r="AG171" s="121"/>
      <c r="AH171" s="125"/>
    </row>
    <row r="172" spans="2:34" s="99" customFormat="1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1"/>
      <c r="AD172" s="125"/>
      <c r="AF172" s="125"/>
      <c r="AG172" s="121"/>
      <c r="AH172" s="125"/>
    </row>
    <row r="173" spans="2:34" s="99" customFormat="1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1"/>
      <c r="AD173" s="125"/>
      <c r="AF173" s="125"/>
      <c r="AG173" s="121"/>
      <c r="AH173" s="125"/>
    </row>
    <row r="174" spans="2:34" s="99" customFormat="1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1"/>
      <c r="AD174" s="125"/>
      <c r="AF174" s="125"/>
      <c r="AG174" s="121"/>
      <c r="AH174" s="125"/>
    </row>
    <row r="175" spans="2:34" s="99" customFormat="1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1"/>
      <c r="AD175" s="125"/>
      <c r="AF175" s="125"/>
      <c r="AG175" s="121"/>
      <c r="AH175" s="125"/>
    </row>
    <row r="176" spans="2:34" s="99" customFormat="1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1"/>
      <c r="AD176" s="125"/>
      <c r="AF176" s="125"/>
      <c r="AG176" s="121"/>
      <c r="AH176" s="125"/>
    </row>
    <row r="177" spans="2:34" s="99" customFormat="1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1"/>
      <c r="AD177" s="125"/>
      <c r="AF177" s="125"/>
      <c r="AG177" s="121"/>
      <c r="AH177" s="125"/>
    </row>
    <row r="178" spans="2:34" s="99" customFormat="1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1"/>
      <c r="AD178" s="125"/>
      <c r="AF178" s="125"/>
      <c r="AG178" s="121"/>
      <c r="AH178" s="125"/>
    </row>
    <row r="179" spans="2:34" s="99" customFormat="1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1"/>
      <c r="AD179" s="125"/>
      <c r="AF179" s="125"/>
      <c r="AG179" s="121"/>
      <c r="AH179" s="125"/>
    </row>
    <row r="180" spans="2:34" s="99" customFormat="1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1"/>
      <c r="AD180" s="125"/>
      <c r="AF180" s="125"/>
      <c r="AG180" s="121"/>
      <c r="AH180" s="125"/>
    </row>
    <row r="181" spans="2:34" s="99" customFormat="1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1"/>
      <c r="AD181" s="125"/>
      <c r="AF181" s="125"/>
      <c r="AG181" s="121"/>
      <c r="AH181" s="125"/>
    </row>
    <row r="182" spans="2:34" s="99" customFormat="1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1"/>
      <c r="AD182" s="125"/>
      <c r="AF182" s="125"/>
      <c r="AG182" s="121"/>
      <c r="AH182" s="125"/>
    </row>
    <row r="183" spans="2:34" s="99" customFormat="1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1"/>
      <c r="AD183" s="125"/>
      <c r="AF183" s="125"/>
      <c r="AG183" s="121"/>
      <c r="AH183" s="125"/>
    </row>
    <row r="184" spans="2:34" s="99" customFormat="1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1"/>
      <c r="AD184" s="125"/>
      <c r="AF184" s="125"/>
      <c r="AG184" s="121"/>
      <c r="AH184" s="125"/>
    </row>
    <row r="185" spans="2:34" s="99" customFormat="1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1"/>
      <c r="AD185" s="125"/>
      <c r="AF185" s="125"/>
      <c r="AG185" s="121"/>
      <c r="AH185" s="125"/>
    </row>
    <row r="186" spans="2:34" s="99" customFormat="1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1"/>
      <c r="AD186" s="125"/>
      <c r="AF186" s="125"/>
      <c r="AG186" s="121"/>
      <c r="AH186" s="125"/>
    </row>
    <row r="187" spans="2:34" s="99" customFormat="1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1"/>
      <c r="AD187" s="125"/>
      <c r="AF187" s="125"/>
      <c r="AG187" s="121"/>
      <c r="AH187" s="125"/>
    </row>
    <row r="188" spans="2:34" s="99" customFormat="1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1"/>
      <c r="AD188" s="125"/>
      <c r="AF188" s="125"/>
      <c r="AG188" s="121"/>
      <c r="AH188" s="125"/>
    </row>
    <row r="189" spans="2:34" s="99" customFormat="1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1"/>
      <c r="AD189" s="125"/>
      <c r="AF189" s="125"/>
      <c r="AG189" s="121"/>
      <c r="AH189" s="125"/>
    </row>
    <row r="190" spans="2:34" s="99" customFormat="1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1"/>
      <c r="AD190" s="125"/>
      <c r="AF190" s="125"/>
      <c r="AG190" s="121"/>
      <c r="AH190" s="125"/>
    </row>
    <row r="191" spans="2:34" s="99" customFormat="1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1"/>
      <c r="AD191" s="125"/>
      <c r="AF191" s="125"/>
      <c r="AG191" s="121"/>
      <c r="AH191" s="125"/>
    </row>
    <row r="192" spans="2:34" s="99" customFormat="1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1"/>
      <c r="AD192" s="125"/>
      <c r="AF192" s="125"/>
      <c r="AG192" s="121"/>
      <c r="AH192" s="125"/>
    </row>
    <row r="193" spans="2:34" s="99" customFormat="1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1"/>
      <c r="AD193" s="125"/>
      <c r="AF193" s="125"/>
      <c r="AG193" s="121"/>
      <c r="AH193" s="125"/>
    </row>
    <row r="194" spans="2:34" s="99" customFormat="1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1"/>
      <c r="AD194" s="125"/>
      <c r="AF194" s="125"/>
      <c r="AG194" s="121"/>
      <c r="AH194" s="125"/>
    </row>
    <row r="195" spans="2:34" s="99" customFormat="1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1"/>
      <c r="AD195" s="125"/>
      <c r="AF195" s="125"/>
      <c r="AG195" s="121"/>
      <c r="AH195" s="125"/>
    </row>
    <row r="196" spans="2:34" s="99" customFormat="1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1"/>
      <c r="AD196" s="125"/>
      <c r="AF196" s="125"/>
      <c r="AG196" s="121"/>
      <c r="AH196" s="125"/>
    </row>
    <row r="197" spans="2:34" s="99" customFormat="1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1"/>
      <c r="AD197" s="125"/>
      <c r="AF197" s="125"/>
      <c r="AG197" s="121"/>
      <c r="AH197" s="125"/>
    </row>
    <row r="198" spans="2:34" s="99" customFormat="1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1"/>
      <c r="AD198" s="125"/>
      <c r="AF198" s="125"/>
      <c r="AG198" s="121"/>
      <c r="AH198" s="125"/>
    </row>
    <row r="199" spans="2:34" s="99" customFormat="1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1"/>
      <c r="AD199" s="125"/>
      <c r="AF199" s="125"/>
      <c r="AG199" s="121"/>
      <c r="AH199" s="125"/>
    </row>
    <row r="200" spans="2:34" s="99" customFormat="1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1"/>
      <c r="AD200" s="125"/>
      <c r="AF200" s="125"/>
      <c r="AG200" s="121"/>
      <c r="AH200" s="125"/>
    </row>
    <row r="201" spans="2:34" s="99" customFormat="1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1"/>
      <c r="AD201" s="125"/>
      <c r="AF201" s="125"/>
      <c r="AG201" s="121"/>
      <c r="AH201" s="125"/>
    </row>
    <row r="202" spans="2:34" s="99" customFormat="1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1"/>
      <c r="AD202" s="125"/>
      <c r="AF202" s="125"/>
      <c r="AG202" s="121"/>
      <c r="AH202" s="125"/>
    </row>
    <row r="203" spans="2:34" s="99" customFormat="1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1"/>
      <c r="AD203" s="125"/>
      <c r="AF203" s="125"/>
      <c r="AG203" s="121"/>
      <c r="AH203" s="125"/>
    </row>
    <row r="204" spans="2:34" s="99" customFormat="1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1"/>
      <c r="AD204" s="125"/>
      <c r="AF204" s="125"/>
      <c r="AG204" s="121"/>
      <c r="AH204" s="125"/>
    </row>
    <row r="205" spans="2:34" s="99" customFormat="1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1"/>
      <c r="AD205" s="125"/>
      <c r="AF205" s="125"/>
      <c r="AG205" s="121"/>
      <c r="AH205" s="125"/>
    </row>
    <row r="206" spans="2:34" s="99" customFormat="1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1"/>
      <c r="AD206" s="125"/>
      <c r="AF206" s="125"/>
      <c r="AG206" s="121"/>
      <c r="AH206" s="125"/>
    </row>
    <row r="207" spans="2:34" s="99" customFormat="1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1"/>
      <c r="AD207" s="125"/>
      <c r="AF207" s="125"/>
      <c r="AG207" s="121"/>
      <c r="AH207" s="125"/>
    </row>
    <row r="208" spans="2:34" s="99" customFormat="1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1"/>
      <c r="AD208" s="125"/>
      <c r="AF208" s="125"/>
      <c r="AG208" s="121"/>
      <c r="AH208" s="125"/>
    </row>
    <row r="209" spans="2:34" s="99" customFormat="1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1"/>
      <c r="AD209" s="125"/>
      <c r="AF209" s="125"/>
      <c r="AG209" s="121"/>
      <c r="AH209" s="125"/>
    </row>
    <row r="210" spans="2:34" s="99" customFormat="1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1"/>
      <c r="AD210" s="125"/>
      <c r="AF210" s="125"/>
      <c r="AG210" s="121"/>
      <c r="AH210" s="125"/>
    </row>
  </sheetData>
  <sheetProtection password="C3D2" sheet="1" scenarios="1"/>
  <mergeCells count="2">
    <mergeCell ref="AC14:AE14"/>
    <mergeCell ref="AG14:AI14"/>
  </mergeCells>
  <pageMargins left="0.39370078740157483" right="0" top="0" bottom="0" header="0" footer="0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W1116"/>
  <sheetViews>
    <sheetView showGridLines="0" topLeftCell="A62" zoomScale="140" zoomScaleNormal="140" zoomScaleSheetLayoutView="175" zoomScalePageLayoutView="145" workbookViewId="0">
      <selection activeCell="AV109" sqref="AV109"/>
    </sheetView>
  </sheetViews>
  <sheetFormatPr baseColWidth="10" defaultRowHeight="9"/>
  <cols>
    <col min="1" max="1" width="0.42578125" style="97" customWidth="1"/>
    <col min="2" max="2" width="2" style="179" customWidth="1"/>
    <col min="3" max="47" width="1.7109375" style="179" customWidth="1"/>
    <col min="48" max="48" width="17" style="180" customWidth="1"/>
    <col min="49" max="49" width="0.42578125" style="97" customWidth="1"/>
    <col min="50" max="16384" width="11.42578125" style="97"/>
  </cols>
  <sheetData>
    <row r="1" spans="1:49" ht="11.1" customHeight="1"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4"/>
    </row>
    <row r="2" spans="1:49" ht="11.1" customHeight="1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4"/>
    </row>
    <row r="3" spans="1:49" ht="11.1" customHeight="1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4"/>
    </row>
    <row r="4" spans="1:49" ht="11.1" customHeight="1"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4"/>
    </row>
    <row r="5" spans="1:49" ht="11.1" customHeight="1"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4"/>
    </row>
    <row r="6" spans="1:49" ht="11.1" customHeight="1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98"/>
    </row>
    <row r="7" spans="1:49" ht="11.1" customHeight="1"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98"/>
    </row>
    <row r="8" spans="1:49" ht="3.95" customHeight="1"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4"/>
    </row>
    <row r="9" spans="1:49" s="99" customFormat="1" ht="11.1" customHeight="1">
      <c r="A9" s="361" t="str">
        <f>EF_01!$A$9</f>
        <v>ÓRGANOS AUTONÓMOS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8"/>
      <c r="AQ9" s="368"/>
      <c r="AR9" s="368"/>
      <c r="AS9" s="368"/>
      <c r="AT9" s="368"/>
      <c r="AU9" s="368"/>
      <c r="AV9" s="368"/>
      <c r="AW9" s="369"/>
    </row>
    <row r="10" spans="1:49" s="99" customFormat="1" ht="11.1" customHeight="1">
      <c r="A10" s="361" t="str">
        <f>EF_01!$A$10</f>
        <v>INSTITUTO DE ACCESO A LA INFORMACIÓN PÚBLICA Y PROTECCIÓN DE DATOS PERSONALES DEL DISTRITO FEDERAL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8"/>
      <c r="AQ10" s="368"/>
      <c r="AR10" s="368"/>
      <c r="AS10" s="368"/>
      <c r="AT10" s="368"/>
      <c r="AU10" s="368"/>
      <c r="AV10" s="368"/>
      <c r="AW10" s="369"/>
    </row>
    <row r="11" spans="1:49" s="99" customFormat="1" ht="11.1" customHeight="1">
      <c r="A11" s="368" t="s">
        <v>32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8"/>
      <c r="AQ11" s="368"/>
      <c r="AR11" s="368"/>
      <c r="AS11" s="368"/>
      <c r="AT11" s="368"/>
      <c r="AU11" s="368"/>
      <c r="AV11" s="368"/>
      <c r="AW11" s="369"/>
    </row>
    <row r="12" spans="1:49" s="99" customFormat="1" ht="11.1" customHeight="1">
      <c r="A12" s="367" t="s">
        <v>2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9"/>
    </row>
    <row r="13" spans="1:49" s="99" customFormat="1" ht="3.95" customHeight="1"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2"/>
    </row>
    <row r="14" spans="1:49" s="105" customFormat="1" ht="11.1" customHeight="1">
      <c r="A14" s="370"/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371"/>
      <c r="AJ14" s="371"/>
      <c r="AK14" s="371"/>
      <c r="AL14" s="371"/>
      <c r="AM14" s="371"/>
      <c r="AN14" s="371"/>
      <c r="AO14" s="371"/>
      <c r="AP14" s="371"/>
      <c r="AQ14" s="371"/>
      <c r="AR14" s="371"/>
      <c r="AS14" s="371"/>
      <c r="AT14" s="371"/>
      <c r="AU14" s="371"/>
      <c r="AV14" s="372">
        <v>2014</v>
      </c>
      <c r="AW14" s="370"/>
    </row>
    <row r="15" spans="1:49" s="105" customFormat="1" ht="11.1" customHeight="1">
      <c r="B15" s="182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345"/>
    </row>
    <row r="16" spans="1:49" s="105" customFormat="1" ht="7.35" customHeight="1">
      <c r="B16" s="427" t="s">
        <v>33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19"/>
      <c r="Q16" s="419"/>
      <c r="R16" s="419"/>
      <c r="S16" s="419"/>
      <c r="T16" s="419"/>
      <c r="U16" s="419"/>
      <c r="V16" s="419"/>
      <c r="W16" s="419"/>
      <c r="X16" s="419"/>
      <c r="Y16" s="419"/>
      <c r="Z16" s="419"/>
      <c r="AA16" s="419"/>
      <c r="AB16" s="419"/>
      <c r="AC16" s="419"/>
      <c r="AD16" s="419"/>
      <c r="AE16" s="419"/>
      <c r="AF16" s="419"/>
      <c r="AG16" s="419"/>
      <c r="AH16" s="419"/>
      <c r="AI16" s="419"/>
      <c r="AJ16" s="419"/>
      <c r="AK16" s="419"/>
      <c r="AL16" s="419"/>
      <c r="AM16" s="419"/>
      <c r="AN16" s="419"/>
      <c r="AO16" s="419"/>
      <c r="AP16" s="419"/>
      <c r="AQ16" s="419"/>
      <c r="AR16" s="419"/>
      <c r="AS16" s="419"/>
      <c r="AT16" s="419"/>
      <c r="AU16" s="419"/>
      <c r="AV16" s="107"/>
    </row>
    <row r="17" spans="2:48" s="105" customFormat="1" ht="7.35" customHeight="1">
      <c r="B17" s="418"/>
      <c r="C17" s="418"/>
      <c r="D17" s="418"/>
      <c r="E17" s="418"/>
      <c r="F17" s="418"/>
      <c r="G17" s="418"/>
      <c r="H17" s="418"/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  <c r="AA17" s="418"/>
      <c r="AB17" s="418"/>
      <c r="AC17" s="418"/>
      <c r="AD17" s="418"/>
      <c r="AE17" s="418"/>
      <c r="AF17" s="418"/>
      <c r="AG17" s="418"/>
      <c r="AH17" s="418"/>
      <c r="AI17" s="418"/>
      <c r="AJ17" s="418"/>
      <c r="AK17" s="418"/>
      <c r="AL17" s="418"/>
      <c r="AM17" s="418"/>
      <c r="AN17" s="418"/>
      <c r="AO17" s="418"/>
      <c r="AP17" s="418"/>
      <c r="AQ17" s="418"/>
      <c r="AR17" s="418"/>
      <c r="AS17" s="418"/>
      <c r="AT17" s="418"/>
      <c r="AU17" s="418"/>
      <c r="AV17" s="107"/>
    </row>
    <row r="18" spans="2:48" s="105" customFormat="1" ht="7.35" customHeight="1">
      <c r="B18" s="418"/>
      <c r="C18" s="417" t="s">
        <v>34</v>
      </c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418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55">
        <f>SUM(AV19+AV20+AV21+AV22+AV23+AV24+AV25+AV26)</f>
        <v>0</v>
      </c>
    </row>
    <row r="19" spans="2:48" s="105" customFormat="1" ht="7.35" customHeight="1">
      <c r="B19" s="418"/>
      <c r="C19" s="418"/>
      <c r="D19" s="418" t="s">
        <v>66</v>
      </c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18"/>
      <c r="AJ19" s="418"/>
      <c r="AK19" s="418"/>
      <c r="AL19" s="418"/>
      <c r="AM19" s="418"/>
      <c r="AN19" s="418"/>
      <c r="AO19" s="418"/>
      <c r="AP19" s="418"/>
      <c r="AQ19" s="418"/>
      <c r="AR19" s="418"/>
      <c r="AS19" s="418"/>
      <c r="AT19" s="418"/>
      <c r="AU19" s="418"/>
      <c r="AV19" s="431"/>
    </row>
    <row r="20" spans="2:48" s="105" customFormat="1" ht="7.35" customHeight="1">
      <c r="B20" s="418"/>
      <c r="C20" s="418"/>
      <c r="D20" s="418" t="s">
        <v>211</v>
      </c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  <c r="AV20" s="431"/>
    </row>
    <row r="21" spans="2:48" s="105" customFormat="1" ht="7.35" customHeight="1">
      <c r="B21" s="418"/>
      <c r="C21" s="418"/>
      <c r="D21" s="418" t="s">
        <v>120</v>
      </c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31"/>
    </row>
    <row r="22" spans="2:48" s="105" customFormat="1" ht="7.35" customHeight="1">
      <c r="B22" s="418"/>
      <c r="C22" s="418"/>
      <c r="D22" s="418" t="s">
        <v>67</v>
      </c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18"/>
      <c r="AP22" s="418"/>
      <c r="AQ22" s="418"/>
      <c r="AR22" s="418"/>
      <c r="AS22" s="418"/>
      <c r="AT22" s="418"/>
      <c r="AU22" s="418"/>
      <c r="AV22" s="431"/>
    </row>
    <row r="23" spans="2:48" s="105" customFormat="1" ht="7.35" customHeight="1">
      <c r="B23" s="418"/>
      <c r="C23" s="418"/>
      <c r="D23" s="418" t="s">
        <v>68</v>
      </c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31"/>
    </row>
    <row r="24" spans="2:48" s="105" customFormat="1" ht="7.35" customHeight="1">
      <c r="B24" s="418"/>
      <c r="C24" s="418"/>
      <c r="D24" s="418" t="s">
        <v>121</v>
      </c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31"/>
    </row>
    <row r="25" spans="2:48" s="105" customFormat="1" ht="7.35" customHeight="1">
      <c r="B25" s="418"/>
      <c r="C25" s="418"/>
      <c r="D25" s="418" t="s">
        <v>171</v>
      </c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107"/>
    </row>
    <row r="26" spans="2:48" s="105" customFormat="1" ht="7.35" customHeight="1">
      <c r="B26" s="418"/>
      <c r="C26" s="418"/>
      <c r="D26" s="418" t="s">
        <v>233</v>
      </c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31"/>
    </row>
    <row r="27" spans="2:48" s="105" customFormat="1" ht="7.35" customHeight="1">
      <c r="B27" s="418"/>
      <c r="C27" s="418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107"/>
    </row>
    <row r="28" spans="2:48" s="105" customFormat="1" ht="7.35" customHeight="1">
      <c r="B28" s="417"/>
      <c r="C28" s="417" t="s">
        <v>240</v>
      </c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34">
        <f>SUM(AV29+AV30)</f>
        <v>124847.4</v>
      </c>
    </row>
    <row r="29" spans="2:48" s="105" customFormat="1" ht="7.35" customHeight="1">
      <c r="B29" s="418"/>
      <c r="C29" s="418"/>
      <c r="D29" s="418" t="s">
        <v>212</v>
      </c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18"/>
      <c r="AJ29" s="418"/>
      <c r="AK29" s="418"/>
      <c r="AL29" s="418"/>
      <c r="AM29" s="418"/>
      <c r="AN29" s="418"/>
      <c r="AO29" s="418"/>
      <c r="AP29" s="418"/>
      <c r="AQ29" s="418"/>
      <c r="AR29" s="418"/>
      <c r="AS29" s="418"/>
      <c r="AT29" s="418"/>
      <c r="AU29" s="418"/>
      <c r="AV29" s="431"/>
    </row>
    <row r="30" spans="2:48" s="105" customFormat="1" ht="7.35" customHeight="1">
      <c r="B30" s="418"/>
      <c r="C30" s="418"/>
      <c r="D30" s="418" t="s">
        <v>172</v>
      </c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107">
        <v>124847.4</v>
      </c>
    </row>
    <row r="31" spans="2:48" s="105" customFormat="1" ht="7.35" customHeight="1">
      <c r="B31" s="41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  <c r="Q31" s="428"/>
      <c r="R31" s="428"/>
      <c r="S31" s="428"/>
      <c r="T31" s="428"/>
      <c r="U31" s="428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107"/>
    </row>
    <row r="32" spans="2:48" s="105" customFormat="1" ht="7.35" customHeight="1">
      <c r="B32" s="418"/>
      <c r="C32" s="417" t="s">
        <v>44</v>
      </c>
      <c r="D32" s="418"/>
      <c r="E32" s="418"/>
      <c r="F32" s="418"/>
      <c r="G32" s="418"/>
      <c r="H32" s="418"/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  <c r="AA32" s="418"/>
      <c r="AB32" s="418"/>
      <c r="AC32" s="418"/>
      <c r="AD32" s="418"/>
      <c r="AE32" s="418"/>
      <c r="AF32" s="418"/>
      <c r="AG32" s="418"/>
      <c r="AH32" s="418"/>
      <c r="AI32" s="418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34">
        <f>SUM(AV33+AV34+AV35+AV36+AV37)</f>
        <v>406.7</v>
      </c>
    </row>
    <row r="33" spans="2:48" s="105" customFormat="1" ht="7.35" customHeight="1">
      <c r="B33" s="418"/>
      <c r="C33" s="418"/>
      <c r="D33" s="418" t="s">
        <v>173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107">
        <v>114.5</v>
      </c>
    </row>
    <row r="34" spans="2:48" s="105" customFormat="1" ht="7.35" customHeight="1">
      <c r="B34" s="418"/>
      <c r="C34" s="418"/>
      <c r="D34" s="429" t="s">
        <v>122</v>
      </c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107">
        <v>0</v>
      </c>
    </row>
    <row r="35" spans="2:48" s="105" customFormat="1" ht="7.35" customHeight="1">
      <c r="B35" s="418"/>
      <c r="C35" s="418"/>
      <c r="D35" s="418" t="s">
        <v>174</v>
      </c>
      <c r="E35" s="430"/>
      <c r="F35" s="430"/>
      <c r="G35" s="430"/>
      <c r="H35" s="430"/>
      <c r="I35" s="430"/>
      <c r="J35" s="430"/>
      <c r="K35" s="430"/>
      <c r="L35" s="430"/>
      <c r="M35" s="430"/>
      <c r="N35" s="430"/>
      <c r="O35" s="430"/>
      <c r="P35" s="430"/>
      <c r="Q35" s="430"/>
      <c r="R35" s="430"/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107">
        <v>0</v>
      </c>
    </row>
    <row r="36" spans="2:48" s="105" customFormat="1" ht="7.35" customHeight="1">
      <c r="B36" s="418"/>
      <c r="C36" s="418"/>
      <c r="D36" s="418" t="s">
        <v>175</v>
      </c>
      <c r="E36" s="418"/>
      <c r="F36" s="418"/>
      <c r="G36" s="418"/>
      <c r="H36" s="418"/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107">
        <v>0</v>
      </c>
    </row>
    <row r="37" spans="2:48" s="105" customFormat="1" ht="7.35" customHeight="1">
      <c r="B37" s="418"/>
      <c r="C37" s="418"/>
      <c r="D37" s="418" t="s">
        <v>123</v>
      </c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107">
        <v>292.2</v>
      </c>
    </row>
    <row r="38" spans="2:48" s="105" customFormat="1" ht="7.35" customHeight="1">
      <c r="B38" s="418"/>
      <c r="C38" s="418"/>
      <c r="D38" s="418"/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18"/>
      <c r="AU38" s="418"/>
      <c r="AV38" s="107"/>
    </row>
    <row r="39" spans="2:48" s="105" customFormat="1" ht="7.35" customHeight="1"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8"/>
      <c r="AO39" s="418"/>
      <c r="AP39" s="418"/>
      <c r="AQ39" s="418"/>
      <c r="AR39" s="418"/>
      <c r="AS39" s="418"/>
      <c r="AT39" s="418"/>
      <c r="AU39" s="418"/>
      <c r="AV39" s="107"/>
    </row>
    <row r="40" spans="2:48" s="105" customFormat="1" ht="7.35" customHeight="1">
      <c r="B40" s="417" t="s">
        <v>176</v>
      </c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34">
        <f>SUM(AV18+AV28+AV32)</f>
        <v>125254.09999999999</v>
      </c>
    </row>
    <row r="41" spans="2:48" s="105" customFormat="1" ht="7.35" customHeight="1"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157"/>
    </row>
    <row r="42" spans="2:48" s="105" customFormat="1" ht="7.35" customHeight="1">
      <c r="B42" s="418"/>
      <c r="C42" s="418"/>
      <c r="D42" s="418"/>
      <c r="E42" s="418"/>
      <c r="F42" s="418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18"/>
      <c r="AP42" s="418"/>
      <c r="AQ42" s="418"/>
      <c r="AR42" s="418"/>
      <c r="AS42" s="418"/>
      <c r="AT42" s="418"/>
      <c r="AU42" s="418"/>
      <c r="AV42" s="107"/>
    </row>
    <row r="43" spans="2:48" s="105" customFormat="1" ht="7.35" customHeight="1">
      <c r="B43" s="427" t="s">
        <v>45</v>
      </c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s="419"/>
      <c r="N43" s="419"/>
      <c r="O43" s="419"/>
      <c r="P43" s="419"/>
      <c r="Q43" s="419"/>
      <c r="R43" s="419"/>
      <c r="S43" s="419"/>
      <c r="T43" s="419"/>
      <c r="U43" s="419"/>
      <c r="V43" s="419"/>
      <c r="W43" s="419"/>
      <c r="X43" s="419"/>
      <c r="Y43" s="419"/>
      <c r="Z43" s="419"/>
      <c r="AA43" s="419"/>
      <c r="AB43" s="419"/>
      <c r="AC43" s="419"/>
      <c r="AD43" s="419"/>
      <c r="AE43" s="419"/>
      <c r="AF43" s="419"/>
      <c r="AG43" s="419"/>
      <c r="AH43" s="419"/>
      <c r="AI43" s="419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107"/>
    </row>
    <row r="44" spans="2:48" s="105" customFormat="1" ht="7.35" customHeight="1">
      <c r="B44" s="418"/>
      <c r="C44" s="418"/>
      <c r="D44" s="418"/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18"/>
      <c r="AP44" s="418"/>
      <c r="AQ44" s="418"/>
      <c r="AR44" s="418"/>
      <c r="AS44" s="418"/>
      <c r="AT44" s="418"/>
      <c r="AU44" s="418"/>
      <c r="AV44" s="107"/>
    </row>
    <row r="45" spans="2:48" s="105" customFormat="1" ht="7.35" customHeight="1">
      <c r="B45" s="418"/>
      <c r="C45" s="417" t="s">
        <v>46</v>
      </c>
      <c r="D45" s="417"/>
      <c r="E45" s="417"/>
      <c r="F45" s="417"/>
      <c r="G45" s="417"/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34">
        <f>SUM(AV46+AV47+AV48)</f>
        <v>124348.8</v>
      </c>
    </row>
    <row r="46" spans="2:48" s="105" customFormat="1" ht="7.35" customHeight="1">
      <c r="B46" s="418"/>
      <c r="C46" s="417"/>
      <c r="D46" s="418" t="s">
        <v>7</v>
      </c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107">
        <v>104195.6</v>
      </c>
    </row>
    <row r="47" spans="2:48" s="105" customFormat="1" ht="7.35" customHeight="1">
      <c r="B47" s="418"/>
      <c r="C47" s="418"/>
      <c r="D47" s="418" t="s">
        <v>47</v>
      </c>
      <c r="E47" s="418"/>
      <c r="F47" s="418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18"/>
      <c r="AP47" s="418"/>
      <c r="AQ47" s="418"/>
      <c r="AR47" s="418"/>
      <c r="AS47" s="418"/>
      <c r="AT47" s="418"/>
      <c r="AU47" s="418"/>
      <c r="AV47" s="107">
        <v>2958.7</v>
      </c>
    </row>
    <row r="48" spans="2:48" s="105" customFormat="1" ht="7.35" customHeight="1">
      <c r="B48" s="418"/>
      <c r="C48" s="418"/>
      <c r="D48" s="418" t="s">
        <v>48</v>
      </c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18"/>
      <c r="AP48" s="418"/>
      <c r="AQ48" s="418"/>
      <c r="AR48" s="418"/>
      <c r="AS48" s="418"/>
      <c r="AT48" s="418"/>
      <c r="AU48" s="418"/>
      <c r="AV48" s="107">
        <v>17194.5</v>
      </c>
    </row>
    <row r="49" spans="2:48" s="105" customFormat="1" ht="7.35" customHeight="1">
      <c r="B49" s="418"/>
      <c r="C49" s="418"/>
      <c r="D49" s="418"/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18"/>
      <c r="AP49" s="418"/>
      <c r="AQ49" s="418"/>
      <c r="AR49" s="418"/>
      <c r="AS49" s="418"/>
      <c r="AT49" s="418"/>
      <c r="AU49" s="418"/>
      <c r="AV49" s="107"/>
    </row>
    <row r="50" spans="2:48" s="105" customFormat="1" ht="7.35" customHeight="1">
      <c r="B50" s="418"/>
      <c r="C50" s="417" t="s">
        <v>38</v>
      </c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34">
        <f>SUM(AV51+AV52+AV53+AV54+AV55+AV56+AV57+AV58+AV59)</f>
        <v>905.3</v>
      </c>
    </row>
    <row r="51" spans="2:48" s="105" customFormat="1" ht="7.35" customHeight="1">
      <c r="B51" s="418"/>
      <c r="C51" s="418"/>
      <c r="D51" s="418" t="s">
        <v>39</v>
      </c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107"/>
    </row>
    <row r="52" spans="2:48" s="105" customFormat="1" ht="7.35" customHeight="1">
      <c r="B52" s="418"/>
      <c r="C52" s="418"/>
      <c r="D52" s="418" t="s">
        <v>40</v>
      </c>
      <c r="E52" s="418"/>
      <c r="F52" s="418"/>
      <c r="G52" s="418"/>
      <c r="H52" s="418"/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18"/>
      <c r="AP52" s="418"/>
      <c r="AQ52" s="418"/>
      <c r="AR52" s="418"/>
      <c r="AS52" s="418"/>
      <c r="AT52" s="418"/>
      <c r="AU52" s="418"/>
      <c r="AV52" s="107"/>
    </row>
    <row r="53" spans="2:48" s="105" customFormat="1" ht="7.35" customHeight="1">
      <c r="B53" s="418"/>
      <c r="C53" s="418"/>
      <c r="D53" s="418" t="s">
        <v>41</v>
      </c>
      <c r="E53" s="418"/>
      <c r="F53" s="418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18"/>
      <c r="AP53" s="418"/>
      <c r="AQ53" s="418"/>
      <c r="AR53" s="418"/>
      <c r="AS53" s="418"/>
      <c r="AT53" s="418"/>
      <c r="AU53" s="418"/>
      <c r="AV53" s="107"/>
    </row>
    <row r="54" spans="2:48" s="105" customFormat="1" ht="7.35" customHeight="1">
      <c r="B54" s="418"/>
      <c r="C54" s="418"/>
      <c r="D54" s="418" t="s">
        <v>42</v>
      </c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  <c r="AA54" s="418"/>
      <c r="AB54" s="418"/>
      <c r="AC54" s="418"/>
      <c r="AD54" s="418"/>
      <c r="AE54" s="418"/>
      <c r="AF54" s="418"/>
      <c r="AG54" s="418"/>
      <c r="AH54" s="418"/>
      <c r="AI54" s="418"/>
      <c r="AJ54" s="418"/>
      <c r="AK54" s="418"/>
      <c r="AL54" s="418"/>
      <c r="AM54" s="418"/>
      <c r="AN54" s="418"/>
      <c r="AO54" s="418"/>
      <c r="AP54" s="418"/>
      <c r="AQ54" s="418"/>
      <c r="AR54" s="418"/>
      <c r="AS54" s="418"/>
      <c r="AT54" s="418"/>
      <c r="AU54" s="418"/>
      <c r="AV54" s="107">
        <v>905.3</v>
      </c>
    </row>
    <row r="55" spans="2:48" s="105" customFormat="1" ht="7.35" customHeight="1">
      <c r="B55" s="418"/>
      <c r="C55" s="418"/>
      <c r="D55" s="418" t="s">
        <v>43</v>
      </c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18"/>
      <c r="AP55" s="418"/>
      <c r="AQ55" s="418"/>
      <c r="AR55" s="418"/>
      <c r="AS55" s="418"/>
      <c r="AT55" s="418"/>
      <c r="AU55" s="418"/>
      <c r="AV55" s="107"/>
    </row>
    <row r="56" spans="2:48" s="105" customFormat="1" ht="7.35" customHeight="1">
      <c r="B56" s="418"/>
      <c r="C56" s="418"/>
      <c r="D56" s="418" t="s">
        <v>49</v>
      </c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18"/>
      <c r="AP56" s="418"/>
      <c r="AQ56" s="418"/>
      <c r="AR56" s="418"/>
      <c r="AS56" s="418"/>
      <c r="AT56" s="418"/>
      <c r="AU56" s="418"/>
      <c r="AV56" s="107"/>
    </row>
    <row r="57" spans="2:48" s="105" customFormat="1" ht="7.35" customHeight="1">
      <c r="B57" s="418"/>
      <c r="C57" s="418"/>
      <c r="D57" s="418" t="s">
        <v>50</v>
      </c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18"/>
      <c r="AP57" s="418"/>
      <c r="AQ57" s="418"/>
      <c r="AR57" s="418"/>
      <c r="AS57" s="418"/>
      <c r="AT57" s="418"/>
      <c r="AU57" s="418"/>
      <c r="AV57" s="107"/>
    </row>
    <row r="58" spans="2:48" s="105" customFormat="1" ht="7.35" customHeight="1">
      <c r="B58" s="418"/>
      <c r="C58" s="418"/>
      <c r="D58" s="418" t="s">
        <v>51</v>
      </c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18"/>
      <c r="AP58" s="418"/>
      <c r="AQ58" s="418"/>
      <c r="AR58" s="418"/>
      <c r="AS58" s="418"/>
      <c r="AT58" s="418"/>
      <c r="AU58" s="418"/>
      <c r="AV58" s="107"/>
    </row>
    <row r="59" spans="2:48" s="105" customFormat="1" ht="7.35" customHeight="1">
      <c r="B59" s="418"/>
      <c r="C59" s="418"/>
      <c r="D59" s="418" t="s">
        <v>52</v>
      </c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18"/>
      <c r="AP59" s="418"/>
      <c r="AQ59" s="418"/>
      <c r="AR59" s="418"/>
      <c r="AS59" s="418"/>
      <c r="AT59" s="418"/>
      <c r="AU59" s="418"/>
      <c r="AV59" s="107"/>
    </row>
    <row r="60" spans="2:48" s="105" customFormat="1" ht="7.35" customHeight="1">
      <c r="B60" s="418"/>
      <c r="C60" s="418"/>
      <c r="D60" s="418"/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18"/>
      <c r="AP60" s="418"/>
      <c r="AQ60" s="418"/>
      <c r="AR60" s="418"/>
      <c r="AS60" s="418"/>
      <c r="AT60" s="418"/>
      <c r="AU60" s="418"/>
      <c r="AV60" s="107"/>
    </row>
    <row r="61" spans="2:48" s="105" customFormat="1" ht="7.35" customHeight="1">
      <c r="B61" s="418"/>
      <c r="C61" s="417" t="s">
        <v>35</v>
      </c>
      <c r="D61" s="417"/>
      <c r="E61" s="417"/>
      <c r="F61" s="417"/>
      <c r="G61" s="417"/>
      <c r="H61" s="417"/>
      <c r="I61" s="417"/>
      <c r="J61" s="417"/>
      <c r="K61" s="417"/>
      <c r="L61" s="417"/>
      <c r="M61" s="417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34">
        <f>SUM(AV62+AV63+AV64)</f>
        <v>0</v>
      </c>
    </row>
    <row r="62" spans="2:48" s="105" customFormat="1" ht="7.35" customHeight="1">
      <c r="B62" s="418"/>
      <c r="C62" s="418"/>
      <c r="D62" s="418" t="s">
        <v>36</v>
      </c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107"/>
    </row>
    <row r="63" spans="2:48" s="105" customFormat="1" ht="7.35" customHeight="1">
      <c r="B63" s="418"/>
      <c r="C63" s="418"/>
      <c r="D63" s="418" t="s">
        <v>13</v>
      </c>
      <c r="E63" s="418"/>
      <c r="F63" s="418"/>
      <c r="G63" s="418"/>
      <c r="H63" s="418"/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  <c r="AA63" s="418"/>
      <c r="AB63" s="418"/>
      <c r="AC63" s="418"/>
      <c r="AD63" s="418"/>
      <c r="AE63" s="418"/>
      <c r="AF63" s="418"/>
      <c r="AG63" s="418"/>
      <c r="AH63" s="418"/>
      <c r="AI63" s="418"/>
      <c r="AJ63" s="418"/>
      <c r="AK63" s="418"/>
      <c r="AL63" s="418"/>
      <c r="AM63" s="418"/>
      <c r="AN63" s="418"/>
      <c r="AO63" s="418"/>
      <c r="AP63" s="418"/>
      <c r="AQ63" s="418"/>
      <c r="AR63" s="418"/>
      <c r="AS63" s="418"/>
      <c r="AT63" s="418"/>
      <c r="AU63" s="418"/>
      <c r="AV63" s="107"/>
    </row>
    <row r="64" spans="2:48" s="105" customFormat="1" ht="7.35" customHeight="1">
      <c r="B64" s="418"/>
      <c r="C64" s="418"/>
      <c r="D64" s="418" t="s">
        <v>37</v>
      </c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18"/>
      <c r="AP64" s="418"/>
      <c r="AQ64" s="418"/>
      <c r="AR64" s="418"/>
      <c r="AS64" s="418"/>
      <c r="AT64" s="418"/>
      <c r="AU64" s="418"/>
      <c r="AV64" s="107"/>
    </row>
    <row r="65" spans="2:48" s="105" customFormat="1" ht="7.35" customHeight="1">
      <c r="B65" s="418"/>
      <c r="C65" s="418"/>
      <c r="D65" s="418"/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418"/>
      <c r="AJ65" s="418"/>
      <c r="AK65" s="418"/>
      <c r="AL65" s="418"/>
      <c r="AM65" s="418"/>
      <c r="AN65" s="418"/>
      <c r="AO65" s="418"/>
      <c r="AP65" s="418"/>
      <c r="AQ65" s="418"/>
      <c r="AR65" s="418"/>
      <c r="AS65" s="418"/>
      <c r="AT65" s="418"/>
      <c r="AU65" s="418"/>
      <c r="AV65" s="107"/>
    </row>
    <row r="66" spans="2:48" s="105" customFormat="1" ht="7.35" customHeight="1">
      <c r="B66" s="418"/>
      <c r="C66" s="417" t="s">
        <v>53</v>
      </c>
      <c r="D66" s="417"/>
      <c r="E66" s="417"/>
      <c r="F66" s="417"/>
      <c r="G66" s="417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34">
        <f>SUM(AV67+AV68+AV69+AV70+AV71)</f>
        <v>0</v>
      </c>
    </row>
    <row r="67" spans="2:48" s="105" customFormat="1" ht="7.35" customHeight="1">
      <c r="B67" s="418"/>
      <c r="C67" s="418"/>
      <c r="D67" s="418" t="s">
        <v>177</v>
      </c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31"/>
    </row>
    <row r="68" spans="2:48" s="105" customFormat="1" ht="7.35" customHeight="1">
      <c r="B68" s="418"/>
      <c r="C68" s="418"/>
      <c r="D68" s="418" t="s">
        <v>178</v>
      </c>
      <c r="E68" s="418"/>
      <c r="F68" s="418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18"/>
      <c r="AP68" s="418"/>
      <c r="AQ68" s="418"/>
      <c r="AR68" s="418"/>
      <c r="AS68" s="418"/>
      <c r="AT68" s="418"/>
      <c r="AU68" s="418"/>
      <c r="AV68" s="431"/>
    </row>
    <row r="69" spans="2:48" s="105" customFormat="1" ht="7.35" customHeight="1">
      <c r="B69" s="418"/>
      <c r="C69" s="418"/>
      <c r="D69" s="418" t="s">
        <v>179</v>
      </c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18"/>
      <c r="AP69" s="418"/>
      <c r="AQ69" s="418"/>
      <c r="AR69" s="418"/>
      <c r="AS69" s="418"/>
      <c r="AT69" s="418"/>
      <c r="AU69" s="418"/>
      <c r="AV69" s="431"/>
    </row>
    <row r="70" spans="2:48" s="105" customFormat="1" ht="7.35" customHeight="1">
      <c r="B70" s="418"/>
      <c r="C70" s="418"/>
      <c r="D70" s="418" t="s">
        <v>180</v>
      </c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18"/>
      <c r="AP70" s="418"/>
      <c r="AQ70" s="418"/>
      <c r="AR70" s="418"/>
      <c r="AS70" s="418"/>
      <c r="AT70" s="418"/>
      <c r="AU70" s="418"/>
      <c r="AV70" s="431"/>
    </row>
    <row r="71" spans="2:48" s="105" customFormat="1" ht="7.35" customHeight="1">
      <c r="B71" s="418"/>
      <c r="C71" s="418"/>
      <c r="D71" s="418" t="s">
        <v>181</v>
      </c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18"/>
      <c r="AP71" s="418"/>
      <c r="AQ71" s="418"/>
      <c r="AR71" s="418"/>
      <c r="AS71" s="418"/>
      <c r="AT71" s="418"/>
      <c r="AU71" s="418"/>
      <c r="AV71" s="431"/>
    </row>
    <row r="72" spans="2:48" s="105" customFormat="1" ht="7.35" customHeight="1">
      <c r="B72" s="418"/>
      <c r="C72" s="418"/>
      <c r="D72" s="418"/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18"/>
      <c r="AP72" s="418"/>
      <c r="AQ72" s="418"/>
      <c r="AR72" s="418"/>
      <c r="AS72" s="418"/>
      <c r="AT72" s="418"/>
      <c r="AU72" s="418"/>
      <c r="AV72" s="107"/>
    </row>
    <row r="73" spans="2:48" s="105" customFormat="1" ht="7.35" customHeight="1">
      <c r="B73" s="418"/>
      <c r="C73" s="417" t="s">
        <v>54</v>
      </c>
      <c r="D73" s="417"/>
      <c r="E73" s="417"/>
      <c r="F73" s="417"/>
      <c r="G73" s="417"/>
      <c r="H73" s="417"/>
      <c r="I73" s="417"/>
      <c r="J73" s="417"/>
      <c r="K73" s="417"/>
      <c r="L73" s="417"/>
      <c r="M73" s="417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417"/>
      <c r="Y73" s="417"/>
      <c r="Z73" s="417"/>
      <c r="AA73" s="417"/>
      <c r="AB73" s="417"/>
      <c r="AC73" s="417"/>
      <c r="AD73" s="417"/>
      <c r="AE73" s="417"/>
      <c r="AF73" s="417"/>
      <c r="AG73" s="417"/>
      <c r="AH73" s="417"/>
      <c r="AI73" s="417"/>
      <c r="AJ73" s="417"/>
      <c r="AK73" s="417"/>
      <c r="AL73" s="417"/>
      <c r="AM73" s="417"/>
      <c r="AN73" s="417"/>
      <c r="AO73" s="417"/>
      <c r="AP73" s="417"/>
      <c r="AQ73" s="417"/>
      <c r="AR73" s="417"/>
      <c r="AS73" s="417"/>
      <c r="AT73" s="417"/>
      <c r="AU73" s="417"/>
      <c r="AV73" s="434">
        <f>SUM(AV74+AV75+AV76+AV77+AV78+AV79)</f>
        <v>0</v>
      </c>
    </row>
    <row r="74" spans="2:48" s="105" customFormat="1" ht="7.35" customHeight="1">
      <c r="B74" s="418"/>
      <c r="C74" s="418"/>
      <c r="D74" s="418" t="s">
        <v>234</v>
      </c>
      <c r="E74" s="418"/>
      <c r="F74" s="418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18"/>
      <c r="AP74" s="418"/>
      <c r="AQ74" s="418"/>
      <c r="AR74" s="418"/>
      <c r="AS74" s="418"/>
      <c r="AT74" s="418"/>
      <c r="AU74" s="418"/>
      <c r="AV74" s="107"/>
    </row>
    <row r="75" spans="2:48" s="105" customFormat="1" ht="7.35" customHeight="1">
      <c r="B75" s="418"/>
      <c r="C75" s="418"/>
      <c r="D75" s="418" t="s">
        <v>184</v>
      </c>
      <c r="E75" s="418"/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18"/>
      <c r="AP75" s="418"/>
      <c r="AQ75" s="418"/>
      <c r="AR75" s="418"/>
      <c r="AS75" s="418"/>
      <c r="AT75" s="418"/>
      <c r="AU75" s="418"/>
      <c r="AV75" s="107"/>
    </row>
    <row r="76" spans="2:48" s="105" customFormat="1" ht="7.35" customHeight="1">
      <c r="B76" s="418"/>
      <c r="C76" s="418"/>
      <c r="D76" s="418" t="s">
        <v>55</v>
      </c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18"/>
      <c r="AP76" s="418"/>
      <c r="AQ76" s="418"/>
      <c r="AR76" s="418"/>
      <c r="AS76" s="418"/>
      <c r="AT76" s="418"/>
      <c r="AU76" s="418"/>
      <c r="AV76" s="107"/>
    </row>
    <row r="77" spans="2:48" s="105" customFormat="1" ht="7.35" customHeight="1">
      <c r="B77" s="418"/>
      <c r="C77" s="418"/>
      <c r="D77" s="418" t="s">
        <v>182</v>
      </c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418"/>
      <c r="AD77" s="418"/>
      <c r="AE77" s="418"/>
      <c r="AF77" s="418"/>
      <c r="AG77" s="418"/>
      <c r="AH77" s="418"/>
      <c r="AI77" s="418"/>
      <c r="AJ77" s="418"/>
      <c r="AK77" s="418"/>
      <c r="AL77" s="418"/>
      <c r="AM77" s="418"/>
      <c r="AN77" s="418"/>
      <c r="AO77" s="418"/>
      <c r="AP77" s="418"/>
      <c r="AQ77" s="418"/>
      <c r="AR77" s="418"/>
      <c r="AS77" s="418"/>
      <c r="AT77" s="418"/>
      <c r="AU77" s="418"/>
      <c r="AV77" s="107"/>
    </row>
    <row r="78" spans="2:48" s="105" customFormat="1" ht="7.35" customHeight="1">
      <c r="B78" s="418"/>
      <c r="C78" s="418"/>
      <c r="D78" s="418" t="s">
        <v>185</v>
      </c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18"/>
      <c r="AP78" s="418"/>
      <c r="AQ78" s="418"/>
      <c r="AR78" s="418"/>
      <c r="AS78" s="418"/>
      <c r="AT78" s="418"/>
      <c r="AU78" s="418"/>
      <c r="AV78" s="107"/>
    </row>
    <row r="79" spans="2:48" s="105" customFormat="1" ht="7.35" customHeight="1">
      <c r="B79" s="418"/>
      <c r="C79" s="418"/>
      <c r="D79" s="418" t="s">
        <v>56</v>
      </c>
      <c r="E79" s="418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18"/>
      <c r="AP79" s="418"/>
      <c r="AQ79" s="418"/>
      <c r="AR79" s="418"/>
      <c r="AS79" s="418"/>
      <c r="AT79" s="418"/>
      <c r="AU79" s="418"/>
      <c r="AV79" s="107"/>
    </row>
    <row r="80" spans="2:48" s="105" customFormat="1" ht="7.35" customHeight="1">
      <c r="B80" s="418"/>
      <c r="C80" s="418"/>
      <c r="D80" s="418"/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18"/>
      <c r="AP80" s="418"/>
      <c r="AQ80" s="418"/>
      <c r="AR80" s="418"/>
      <c r="AS80" s="418"/>
      <c r="AT80" s="418"/>
      <c r="AU80" s="418"/>
      <c r="AV80" s="107"/>
    </row>
    <row r="81" spans="1:49" s="105" customFormat="1" ht="7.35" customHeight="1">
      <c r="B81" s="418"/>
      <c r="C81" s="417" t="s">
        <v>186</v>
      </c>
      <c r="D81" s="417"/>
      <c r="E81" s="417"/>
      <c r="F81" s="417"/>
      <c r="G81" s="417"/>
      <c r="H81" s="417"/>
      <c r="I81" s="417"/>
      <c r="J81" s="417"/>
      <c r="K81" s="417"/>
      <c r="L81" s="417"/>
      <c r="M81" s="417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417"/>
      <c r="Y81" s="417"/>
      <c r="Z81" s="417"/>
      <c r="AA81" s="417"/>
      <c r="AB81" s="417"/>
      <c r="AC81" s="417"/>
      <c r="AD81" s="417"/>
      <c r="AE81" s="417"/>
      <c r="AF81" s="417"/>
      <c r="AG81" s="417"/>
      <c r="AH81" s="417"/>
      <c r="AI81" s="417"/>
      <c r="AJ81" s="417"/>
      <c r="AK81" s="417"/>
      <c r="AL81" s="417"/>
      <c r="AM81" s="417"/>
      <c r="AN81" s="417"/>
      <c r="AO81" s="417"/>
      <c r="AP81" s="417"/>
      <c r="AQ81" s="417"/>
      <c r="AR81" s="417"/>
      <c r="AS81" s="417"/>
      <c r="AT81" s="417"/>
      <c r="AU81" s="417"/>
      <c r="AV81" s="434">
        <f>SUM(AV82)</f>
        <v>0</v>
      </c>
    </row>
    <row r="82" spans="1:49" s="105" customFormat="1" ht="7.35" customHeight="1">
      <c r="B82" s="418"/>
      <c r="C82" s="418"/>
      <c r="D82" s="418" t="s">
        <v>187</v>
      </c>
      <c r="E82" s="418"/>
      <c r="F82" s="418"/>
      <c r="G82" s="418"/>
      <c r="H82" s="418"/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  <c r="AA82" s="418"/>
      <c r="AB82" s="418"/>
      <c r="AC82" s="418"/>
      <c r="AD82" s="418"/>
      <c r="AE82" s="418"/>
      <c r="AF82" s="418"/>
      <c r="AG82" s="418"/>
      <c r="AH82" s="418"/>
      <c r="AI82" s="418"/>
      <c r="AJ82" s="418"/>
      <c r="AK82" s="418"/>
      <c r="AL82" s="418"/>
      <c r="AM82" s="418"/>
      <c r="AN82" s="418"/>
      <c r="AO82" s="418"/>
      <c r="AP82" s="418"/>
      <c r="AQ82" s="418"/>
      <c r="AR82" s="418"/>
      <c r="AS82" s="418"/>
      <c r="AT82" s="418"/>
      <c r="AU82" s="418"/>
      <c r="AV82" s="107"/>
    </row>
    <row r="83" spans="1:49" s="105" customFormat="1" ht="7.35" customHeight="1">
      <c r="B83" s="418"/>
      <c r="C83" s="418"/>
      <c r="D83" s="418"/>
      <c r="E83" s="418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  <c r="AA83" s="418"/>
      <c r="AB83" s="418"/>
      <c r="AC83" s="418"/>
      <c r="AD83" s="418"/>
      <c r="AE83" s="418"/>
      <c r="AF83" s="418"/>
      <c r="AG83" s="418"/>
      <c r="AH83" s="418"/>
      <c r="AI83" s="418"/>
      <c r="AJ83" s="418"/>
      <c r="AK83" s="418"/>
      <c r="AL83" s="418"/>
      <c r="AM83" s="418"/>
      <c r="AN83" s="418"/>
      <c r="AO83" s="418"/>
      <c r="AP83" s="418"/>
      <c r="AQ83" s="418"/>
      <c r="AR83" s="418"/>
      <c r="AS83" s="418"/>
      <c r="AT83" s="418"/>
      <c r="AU83" s="418"/>
      <c r="AV83" s="107"/>
    </row>
    <row r="84" spans="1:49" s="105" customFormat="1" ht="7.35" customHeight="1"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418"/>
      <c r="AJ84" s="418"/>
      <c r="AK84" s="418"/>
      <c r="AL84" s="418"/>
      <c r="AM84" s="418"/>
      <c r="AN84" s="418"/>
      <c r="AO84" s="418"/>
      <c r="AP84" s="418"/>
      <c r="AQ84" s="418"/>
      <c r="AR84" s="418"/>
      <c r="AS84" s="418"/>
      <c r="AT84" s="418"/>
      <c r="AU84" s="418"/>
      <c r="AV84" s="107"/>
    </row>
    <row r="85" spans="1:49" s="105" customFormat="1" ht="7.35" customHeight="1">
      <c r="B85" s="417" t="s">
        <v>57</v>
      </c>
      <c r="C85" s="417"/>
      <c r="D85" s="417"/>
      <c r="E85" s="417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417"/>
      <c r="AS85" s="417"/>
      <c r="AT85" s="417"/>
      <c r="AU85" s="417"/>
      <c r="AV85" s="434">
        <f>SUM(AV45+AV50+AV61+AV66+AV73+AV81)</f>
        <v>125254.1</v>
      </c>
    </row>
    <row r="86" spans="1:49" s="105" customFormat="1" ht="7.35" customHeight="1">
      <c r="B86" s="417"/>
      <c r="C86" s="417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7"/>
      <c r="AL86" s="417"/>
      <c r="AM86" s="417"/>
      <c r="AN86" s="417"/>
      <c r="AO86" s="417"/>
      <c r="AP86" s="417"/>
      <c r="AQ86" s="417"/>
      <c r="AR86" s="417"/>
      <c r="AS86" s="417"/>
      <c r="AT86" s="417"/>
      <c r="AU86" s="417"/>
      <c r="AV86" s="157"/>
    </row>
    <row r="87" spans="1:49" s="105" customFormat="1" ht="7.35" customHeight="1">
      <c r="B87" s="418"/>
      <c r="C87" s="418"/>
      <c r="D87" s="418"/>
      <c r="E87" s="418"/>
      <c r="F87" s="418"/>
      <c r="G87" s="418"/>
      <c r="H87" s="418"/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  <c r="AA87" s="418"/>
      <c r="AB87" s="418"/>
      <c r="AC87" s="418"/>
      <c r="AD87" s="418"/>
      <c r="AE87" s="418"/>
      <c r="AF87" s="418"/>
      <c r="AG87" s="418"/>
      <c r="AH87" s="418"/>
      <c r="AI87" s="418"/>
      <c r="AJ87" s="418"/>
      <c r="AK87" s="418"/>
      <c r="AL87" s="418"/>
      <c r="AM87" s="418"/>
      <c r="AN87" s="418"/>
      <c r="AO87" s="418"/>
      <c r="AP87" s="418"/>
      <c r="AQ87" s="418"/>
      <c r="AR87" s="418"/>
      <c r="AS87" s="418"/>
      <c r="AT87" s="418"/>
      <c r="AU87" s="418"/>
      <c r="AV87" s="107"/>
    </row>
    <row r="88" spans="1:49" s="105" customFormat="1" ht="7.35" customHeight="1">
      <c r="B88" s="419" t="s">
        <v>213</v>
      </c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  <c r="Y88" s="419"/>
      <c r="Z88" s="419"/>
      <c r="AA88" s="419"/>
      <c r="AB88" s="419"/>
      <c r="AC88" s="419"/>
      <c r="AD88" s="419"/>
      <c r="AE88" s="419"/>
      <c r="AF88" s="419"/>
      <c r="AG88" s="419"/>
      <c r="AH88" s="419"/>
      <c r="AI88" s="419"/>
      <c r="AJ88" s="419"/>
      <c r="AK88" s="419"/>
      <c r="AL88" s="419"/>
      <c r="AM88" s="419"/>
      <c r="AN88" s="419"/>
      <c r="AO88" s="419"/>
      <c r="AP88" s="419"/>
      <c r="AQ88" s="419"/>
      <c r="AR88" s="419"/>
      <c r="AS88" s="419"/>
      <c r="AT88" s="419"/>
      <c r="AU88" s="419"/>
      <c r="AV88" s="434">
        <f>SUM(AV40-AV85)</f>
        <v>-1.4551915228366852E-11</v>
      </c>
    </row>
    <row r="89" spans="1:49" s="105" customFormat="1" ht="7.35" customHeight="1">
      <c r="A89" s="183"/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58"/>
      <c r="AW89" s="159"/>
    </row>
    <row r="90" spans="1:49" s="160" customFormat="1" ht="7.35" customHeight="1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22"/>
    </row>
    <row r="91" spans="1:49" s="160" customFormat="1" ht="7.35" customHeight="1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22"/>
    </row>
    <row r="92" spans="1:49" s="160" customFormat="1" ht="7.35" customHeight="1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22"/>
    </row>
    <row r="93" spans="1:49" s="105" customFormat="1" ht="7.35" customHeight="1"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3"/>
    </row>
    <row r="94" spans="1:49" s="105" customFormat="1" ht="7.35" customHeight="1"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3"/>
    </row>
    <row r="95" spans="1:49" s="105" customFormat="1" ht="7.35" customHeight="1"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3"/>
    </row>
    <row r="96" spans="1:49" s="105" customFormat="1" ht="7.35" customHeight="1">
      <c r="A96" s="164" t="s">
        <v>21</v>
      </c>
      <c r="B96" s="164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</row>
    <row r="97" spans="1:49" s="105" customFormat="1" ht="7.35" customHeight="1">
      <c r="A97" s="164"/>
      <c r="B97" s="116" t="s">
        <v>257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</row>
    <row r="98" spans="1:49" s="105" customFormat="1" ht="7.35" customHeight="1">
      <c r="A98" s="166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6"/>
    </row>
    <row r="99" spans="1:49" s="105" customFormat="1" ht="7.35" customHeight="1">
      <c r="A99" s="169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9"/>
    </row>
    <row r="100" spans="1:49" s="105" customFormat="1" ht="7.35" customHeight="1">
      <c r="A100" s="170" t="s">
        <v>31</v>
      </c>
      <c r="B100" s="171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1"/>
      <c r="AW100" s="171"/>
    </row>
    <row r="101" spans="1:49" s="105" customFormat="1" ht="7.35" customHeight="1">
      <c r="A101" s="173" t="s">
        <v>58</v>
      </c>
      <c r="B101" s="173"/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5"/>
      <c r="AW101" s="176"/>
    </row>
    <row r="102" spans="1:49" s="105" customFormat="1" ht="6.95" customHeight="1"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3"/>
    </row>
    <row r="103" spans="1:49" s="105" customFormat="1" ht="6.95" customHeight="1"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3"/>
    </row>
    <row r="104" spans="1:49" s="105" customFormat="1" ht="6.95" customHeight="1"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3"/>
    </row>
    <row r="105" spans="1:49" s="105" customFormat="1" ht="6.95" customHeight="1"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3"/>
    </row>
    <row r="106" spans="1:49" s="162" customFormat="1" ht="6.95" customHeight="1">
      <c r="AV106" s="163"/>
    </row>
    <row r="107" spans="1:49" s="162" customFormat="1" ht="6.95" customHeight="1">
      <c r="AV107" s="163"/>
    </row>
    <row r="108" spans="1:49" s="162" customFormat="1" ht="6.95" customHeight="1">
      <c r="AV108" s="163"/>
    </row>
    <row r="109" spans="1:49" s="162" customFormat="1" ht="6.95" customHeight="1">
      <c r="AV109" s="163"/>
    </row>
    <row r="110" spans="1:49" s="162" customFormat="1" ht="6.95" customHeight="1">
      <c r="AV110" s="163"/>
    </row>
    <row r="111" spans="1:49" s="162" customFormat="1" ht="6.95" customHeight="1">
      <c r="AV111" s="163"/>
    </row>
    <row r="112" spans="1:49" s="162" customFormat="1" ht="6.95" customHeight="1">
      <c r="AV112" s="163"/>
    </row>
    <row r="113" spans="48:48" s="162" customFormat="1" ht="6.95" customHeight="1">
      <c r="AV113" s="163"/>
    </row>
    <row r="114" spans="48:48" s="162" customFormat="1" ht="6.95" customHeight="1">
      <c r="AV114" s="163"/>
    </row>
    <row r="115" spans="48:48" s="162" customFormat="1" ht="6.95" customHeight="1">
      <c r="AV115" s="163"/>
    </row>
    <row r="116" spans="48:48" s="162" customFormat="1" ht="6.95" customHeight="1">
      <c r="AV116" s="163"/>
    </row>
    <row r="117" spans="48:48" s="162" customFormat="1" ht="6.95" customHeight="1">
      <c r="AV117" s="163"/>
    </row>
    <row r="118" spans="48:48" s="162" customFormat="1" ht="6.95" customHeight="1">
      <c r="AV118" s="163"/>
    </row>
    <row r="119" spans="48:48" s="162" customFormat="1" ht="6.95" customHeight="1">
      <c r="AV119" s="163"/>
    </row>
    <row r="120" spans="48:48" s="162" customFormat="1" ht="6.95" customHeight="1">
      <c r="AV120" s="163"/>
    </row>
    <row r="121" spans="48:48" s="162" customFormat="1" ht="6.95" customHeight="1">
      <c r="AV121" s="163"/>
    </row>
    <row r="122" spans="48:48" s="162" customFormat="1" ht="6.95" customHeight="1">
      <c r="AV122" s="163"/>
    </row>
    <row r="123" spans="48:48" s="162" customFormat="1" ht="6.95" customHeight="1">
      <c r="AV123" s="163"/>
    </row>
    <row r="124" spans="48:48" s="162" customFormat="1" ht="6.95" customHeight="1">
      <c r="AV124" s="163"/>
    </row>
    <row r="125" spans="48:48" s="162" customFormat="1" ht="6.95" customHeight="1">
      <c r="AV125" s="163"/>
    </row>
    <row r="126" spans="48:48" s="162" customFormat="1" ht="6.95" customHeight="1">
      <c r="AV126" s="163"/>
    </row>
    <row r="127" spans="48:48" s="162" customFormat="1" ht="6.95" customHeight="1">
      <c r="AV127" s="163"/>
    </row>
    <row r="128" spans="48:48" s="162" customFormat="1" ht="6.95" customHeight="1">
      <c r="AV128" s="163"/>
    </row>
    <row r="129" spans="48:48" s="162" customFormat="1" ht="6.95" customHeight="1">
      <c r="AV129" s="163"/>
    </row>
    <row r="130" spans="48:48" s="162" customFormat="1" ht="6.95" customHeight="1">
      <c r="AV130" s="163"/>
    </row>
    <row r="131" spans="48:48" s="162" customFormat="1" ht="6.95" customHeight="1">
      <c r="AV131" s="163"/>
    </row>
    <row r="132" spans="48:48" s="162" customFormat="1" ht="6.95" customHeight="1">
      <c r="AV132" s="163"/>
    </row>
    <row r="133" spans="48:48" s="162" customFormat="1" ht="6.95" customHeight="1">
      <c r="AV133" s="163"/>
    </row>
    <row r="134" spans="48:48" s="162" customFormat="1" ht="6.95" customHeight="1">
      <c r="AV134" s="163"/>
    </row>
    <row r="135" spans="48:48" s="162" customFormat="1" ht="6.95" customHeight="1">
      <c r="AV135" s="163"/>
    </row>
    <row r="136" spans="48:48" s="162" customFormat="1" ht="6.95" customHeight="1">
      <c r="AV136" s="163"/>
    </row>
    <row r="137" spans="48:48" s="162" customFormat="1" ht="6.95" customHeight="1">
      <c r="AV137" s="163"/>
    </row>
    <row r="138" spans="48:48" s="162" customFormat="1" ht="6.95" customHeight="1">
      <c r="AV138" s="163"/>
    </row>
    <row r="139" spans="48:48" s="162" customFormat="1" ht="6.95" customHeight="1">
      <c r="AV139" s="163"/>
    </row>
    <row r="140" spans="48:48" s="162" customFormat="1" ht="6.95" customHeight="1">
      <c r="AV140" s="163"/>
    </row>
    <row r="141" spans="48:48" s="162" customFormat="1" ht="6.95" customHeight="1">
      <c r="AV141" s="163"/>
    </row>
    <row r="142" spans="48:48" s="162" customFormat="1" ht="6.95" customHeight="1">
      <c r="AV142" s="163"/>
    </row>
    <row r="143" spans="48:48" s="162" customFormat="1" ht="6.95" customHeight="1">
      <c r="AV143" s="163"/>
    </row>
    <row r="144" spans="48:48" s="162" customFormat="1" ht="6.95" customHeight="1">
      <c r="AV144" s="163"/>
    </row>
    <row r="145" spans="48:48" s="162" customFormat="1" ht="6.95" customHeight="1">
      <c r="AV145" s="163"/>
    </row>
    <row r="146" spans="48:48" s="162" customFormat="1" ht="6.95" customHeight="1">
      <c r="AV146" s="163"/>
    </row>
    <row r="147" spans="48:48" s="162" customFormat="1" ht="6.95" customHeight="1">
      <c r="AV147" s="163"/>
    </row>
    <row r="148" spans="48:48" s="162" customFormat="1" ht="6.95" customHeight="1">
      <c r="AV148" s="163"/>
    </row>
    <row r="149" spans="48:48" s="162" customFormat="1" ht="6.95" customHeight="1">
      <c r="AV149" s="163"/>
    </row>
    <row r="150" spans="48:48" s="162" customFormat="1" ht="6.95" customHeight="1">
      <c r="AV150" s="163"/>
    </row>
    <row r="151" spans="48:48" s="162" customFormat="1" ht="6.95" customHeight="1">
      <c r="AV151" s="163"/>
    </row>
    <row r="152" spans="48:48" s="162" customFormat="1" ht="6.95" customHeight="1">
      <c r="AV152" s="163"/>
    </row>
    <row r="153" spans="48:48" s="162" customFormat="1" ht="6.95" customHeight="1">
      <c r="AV153" s="163"/>
    </row>
    <row r="154" spans="48:48" s="162" customFormat="1" ht="6.95" customHeight="1">
      <c r="AV154" s="163"/>
    </row>
    <row r="155" spans="48:48" s="162" customFormat="1" ht="6.95" customHeight="1">
      <c r="AV155" s="163"/>
    </row>
    <row r="156" spans="48:48" s="162" customFormat="1" ht="6.95" customHeight="1">
      <c r="AV156" s="163"/>
    </row>
    <row r="157" spans="48:48" s="162" customFormat="1" ht="6.95" customHeight="1">
      <c r="AV157" s="163"/>
    </row>
    <row r="158" spans="48:48" s="162" customFormat="1" ht="6.95" customHeight="1">
      <c r="AV158" s="163"/>
    </row>
    <row r="159" spans="48:48" s="162" customFormat="1" ht="6.95" customHeight="1">
      <c r="AV159" s="163"/>
    </row>
    <row r="160" spans="48:48" s="162" customFormat="1" ht="6.95" customHeight="1">
      <c r="AV160" s="163"/>
    </row>
    <row r="161" spans="48:48" s="162" customFormat="1" ht="6.95" customHeight="1">
      <c r="AV161" s="163"/>
    </row>
    <row r="162" spans="48:48" s="162" customFormat="1" ht="6.95" customHeight="1">
      <c r="AV162" s="163"/>
    </row>
    <row r="163" spans="48:48" s="162" customFormat="1" ht="6.95" customHeight="1">
      <c r="AV163" s="163"/>
    </row>
    <row r="164" spans="48:48" s="162" customFormat="1" ht="6.95" customHeight="1">
      <c r="AV164" s="163"/>
    </row>
    <row r="165" spans="48:48" s="162" customFormat="1" ht="6.95" customHeight="1">
      <c r="AV165" s="163"/>
    </row>
    <row r="166" spans="48:48" s="162" customFormat="1" ht="6.95" customHeight="1">
      <c r="AV166" s="163"/>
    </row>
    <row r="167" spans="48:48" s="162" customFormat="1" ht="6.95" customHeight="1">
      <c r="AV167" s="163"/>
    </row>
    <row r="168" spans="48:48" s="162" customFormat="1" ht="6.95" customHeight="1">
      <c r="AV168" s="163"/>
    </row>
    <row r="169" spans="48:48" s="162" customFormat="1" ht="6.95" customHeight="1">
      <c r="AV169" s="163"/>
    </row>
    <row r="170" spans="48:48" s="162" customFormat="1" ht="6.95" customHeight="1">
      <c r="AV170" s="163"/>
    </row>
    <row r="171" spans="48:48" s="162" customFormat="1" ht="6.95" customHeight="1">
      <c r="AV171" s="163"/>
    </row>
    <row r="172" spans="48:48" s="162" customFormat="1" ht="6.95" customHeight="1">
      <c r="AV172" s="163"/>
    </row>
    <row r="173" spans="48:48" s="162" customFormat="1" ht="6.95" customHeight="1">
      <c r="AV173" s="163"/>
    </row>
    <row r="174" spans="48:48" s="162" customFormat="1" ht="6.95" customHeight="1">
      <c r="AV174" s="163"/>
    </row>
    <row r="175" spans="48:48" s="162" customFormat="1" ht="6.95" customHeight="1">
      <c r="AV175" s="163"/>
    </row>
    <row r="176" spans="48:48" s="162" customFormat="1" ht="6.95" customHeight="1">
      <c r="AV176" s="163"/>
    </row>
    <row r="177" spans="48:48" s="162" customFormat="1" ht="6.95" customHeight="1">
      <c r="AV177" s="163"/>
    </row>
    <row r="178" spans="48:48" s="162" customFormat="1" ht="6.95" customHeight="1">
      <c r="AV178" s="163"/>
    </row>
    <row r="179" spans="48:48" s="162" customFormat="1" ht="6.95" customHeight="1">
      <c r="AV179" s="163"/>
    </row>
    <row r="180" spans="48:48" s="162" customFormat="1" ht="6.95" customHeight="1">
      <c r="AV180" s="163"/>
    </row>
    <row r="181" spans="48:48" s="162" customFormat="1" ht="6.95" customHeight="1">
      <c r="AV181" s="163"/>
    </row>
    <row r="182" spans="48:48" s="162" customFormat="1" ht="6.95" customHeight="1">
      <c r="AV182" s="163"/>
    </row>
    <row r="183" spans="48:48" s="162" customFormat="1" ht="6.95" customHeight="1">
      <c r="AV183" s="163"/>
    </row>
    <row r="184" spans="48:48" s="162" customFormat="1" ht="6.95" customHeight="1">
      <c r="AV184" s="163"/>
    </row>
    <row r="185" spans="48:48" s="162" customFormat="1" ht="6.95" customHeight="1">
      <c r="AV185" s="163"/>
    </row>
    <row r="186" spans="48:48" s="162" customFormat="1" ht="6.95" customHeight="1">
      <c r="AV186" s="163"/>
    </row>
    <row r="187" spans="48:48" s="162" customFormat="1" ht="6.95" customHeight="1">
      <c r="AV187" s="163"/>
    </row>
    <row r="188" spans="48:48" s="162" customFormat="1" ht="6.95" customHeight="1">
      <c r="AV188" s="163"/>
    </row>
    <row r="189" spans="48:48" s="162" customFormat="1" ht="6.95" customHeight="1">
      <c r="AV189" s="163"/>
    </row>
    <row r="190" spans="48:48" s="162" customFormat="1" ht="6.95" customHeight="1">
      <c r="AV190" s="163"/>
    </row>
    <row r="191" spans="48:48" s="162" customFormat="1" ht="6.95" customHeight="1">
      <c r="AV191" s="163"/>
    </row>
    <row r="192" spans="48:48" s="162" customFormat="1" ht="6.95" customHeight="1">
      <c r="AV192" s="163"/>
    </row>
    <row r="193" spans="48:48" s="162" customFormat="1" ht="6.95" customHeight="1">
      <c r="AV193" s="163"/>
    </row>
    <row r="194" spans="48:48" s="162" customFormat="1" ht="6.95" customHeight="1">
      <c r="AV194" s="163"/>
    </row>
    <row r="195" spans="48:48" s="162" customFormat="1" ht="6.95" customHeight="1">
      <c r="AV195" s="163"/>
    </row>
    <row r="196" spans="48:48" s="162" customFormat="1" ht="6.95" customHeight="1">
      <c r="AV196" s="163"/>
    </row>
    <row r="197" spans="48:48" s="162" customFormat="1" ht="6.95" customHeight="1">
      <c r="AV197" s="163"/>
    </row>
    <row r="198" spans="48:48" s="162" customFormat="1" ht="6.95" customHeight="1">
      <c r="AV198" s="163"/>
    </row>
    <row r="199" spans="48:48" s="162" customFormat="1" ht="6.95" customHeight="1">
      <c r="AV199" s="163"/>
    </row>
    <row r="200" spans="48:48" s="162" customFormat="1" ht="6.95" customHeight="1">
      <c r="AV200" s="163"/>
    </row>
    <row r="201" spans="48:48" s="162" customFormat="1" ht="6.95" customHeight="1">
      <c r="AV201" s="163"/>
    </row>
    <row r="202" spans="48:48" s="162" customFormat="1" ht="6.95" customHeight="1">
      <c r="AV202" s="163"/>
    </row>
    <row r="203" spans="48:48" s="162" customFormat="1" ht="6.95" customHeight="1">
      <c r="AV203" s="163"/>
    </row>
    <row r="204" spans="48:48" s="162" customFormat="1" ht="6.95" customHeight="1">
      <c r="AV204" s="163"/>
    </row>
    <row r="205" spans="48:48" s="162" customFormat="1" ht="6.95" customHeight="1">
      <c r="AV205" s="163"/>
    </row>
    <row r="206" spans="48:48" s="162" customFormat="1" ht="6.95" customHeight="1">
      <c r="AV206" s="163"/>
    </row>
    <row r="207" spans="48:48" s="162" customFormat="1" ht="6.95" customHeight="1">
      <c r="AV207" s="163"/>
    </row>
    <row r="208" spans="48:48" s="162" customFormat="1" ht="6.95" customHeight="1">
      <c r="AV208" s="163"/>
    </row>
    <row r="209" spans="48:48" s="162" customFormat="1" ht="6.95" customHeight="1">
      <c r="AV209" s="163"/>
    </row>
    <row r="210" spans="48:48" s="162" customFormat="1" ht="6.95" customHeight="1">
      <c r="AV210" s="163"/>
    </row>
    <row r="211" spans="48:48" s="162" customFormat="1" ht="6.95" customHeight="1">
      <c r="AV211" s="163"/>
    </row>
    <row r="212" spans="48:48" s="162" customFormat="1" ht="6.95" customHeight="1">
      <c r="AV212" s="163"/>
    </row>
    <row r="213" spans="48:48" s="162" customFormat="1" ht="6.95" customHeight="1">
      <c r="AV213" s="163"/>
    </row>
    <row r="214" spans="48:48" s="162" customFormat="1" ht="6.95" customHeight="1">
      <c r="AV214" s="163"/>
    </row>
    <row r="215" spans="48:48" s="162" customFormat="1" ht="6.95" customHeight="1">
      <c r="AV215" s="163"/>
    </row>
    <row r="216" spans="48:48" s="162" customFormat="1" ht="6.95" customHeight="1">
      <c r="AV216" s="163"/>
    </row>
    <row r="217" spans="48:48" s="162" customFormat="1" ht="6.95" customHeight="1">
      <c r="AV217" s="163"/>
    </row>
    <row r="218" spans="48:48" s="162" customFormat="1" ht="6.95" customHeight="1">
      <c r="AV218" s="163"/>
    </row>
    <row r="219" spans="48:48" s="162" customFormat="1" ht="6.95" customHeight="1">
      <c r="AV219" s="163"/>
    </row>
    <row r="220" spans="48:48" s="162" customFormat="1" ht="6.95" customHeight="1">
      <c r="AV220" s="163"/>
    </row>
    <row r="221" spans="48:48" s="162" customFormat="1" ht="6.95" customHeight="1">
      <c r="AV221" s="163"/>
    </row>
    <row r="222" spans="48:48" s="162" customFormat="1" ht="6.95" customHeight="1">
      <c r="AV222" s="163"/>
    </row>
    <row r="223" spans="48:48" s="162" customFormat="1" ht="6.95" customHeight="1">
      <c r="AV223" s="163"/>
    </row>
    <row r="224" spans="48:48" s="162" customFormat="1" ht="6.95" customHeight="1">
      <c r="AV224" s="163"/>
    </row>
    <row r="225" spans="48:48" s="162" customFormat="1" ht="6.95" customHeight="1">
      <c r="AV225" s="163"/>
    </row>
    <row r="226" spans="48:48" s="162" customFormat="1" ht="6.95" customHeight="1">
      <c r="AV226" s="163"/>
    </row>
    <row r="227" spans="48:48" s="162" customFormat="1" ht="6.95" customHeight="1">
      <c r="AV227" s="163"/>
    </row>
    <row r="228" spans="48:48" s="162" customFormat="1" ht="6.95" customHeight="1">
      <c r="AV228" s="163"/>
    </row>
    <row r="229" spans="48:48" s="162" customFormat="1" ht="6.95" customHeight="1">
      <c r="AV229" s="163"/>
    </row>
    <row r="230" spans="48:48" s="162" customFormat="1" ht="6.95" customHeight="1">
      <c r="AV230" s="163"/>
    </row>
    <row r="231" spans="48:48" s="162" customFormat="1" ht="6.95" customHeight="1">
      <c r="AV231" s="163"/>
    </row>
    <row r="232" spans="48:48" s="162" customFormat="1" ht="6.95" customHeight="1">
      <c r="AV232" s="163"/>
    </row>
    <row r="233" spans="48:48" s="162" customFormat="1" ht="6.95" customHeight="1">
      <c r="AV233" s="163"/>
    </row>
    <row r="234" spans="48:48" s="162" customFormat="1" ht="6.95" customHeight="1">
      <c r="AV234" s="163"/>
    </row>
    <row r="235" spans="48:48" s="162" customFormat="1" ht="6.95" customHeight="1">
      <c r="AV235" s="163"/>
    </row>
    <row r="236" spans="48:48" s="162" customFormat="1" ht="6.95" customHeight="1">
      <c r="AV236" s="163"/>
    </row>
    <row r="237" spans="48:48" s="162" customFormat="1" ht="6.95" customHeight="1">
      <c r="AV237" s="163"/>
    </row>
    <row r="238" spans="48:48" s="162" customFormat="1" ht="6.95" customHeight="1">
      <c r="AV238" s="163"/>
    </row>
    <row r="239" spans="48:48" s="162" customFormat="1" ht="6.95" customHeight="1">
      <c r="AV239" s="163"/>
    </row>
    <row r="240" spans="48:48" s="162" customFormat="1" ht="6.95" customHeight="1">
      <c r="AV240" s="163"/>
    </row>
    <row r="241" spans="48:48" s="162" customFormat="1" ht="6.95" customHeight="1">
      <c r="AV241" s="163"/>
    </row>
    <row r="242" spans="48:48" s="162" customFormat="1" ht="6.95" customHeight="1">
      <c r="AV242" s="163"/>
    </row>
    <row r="243" spans="48:48" s="162" customFormat="1" ht="6.95" customHeight="1">
      <c r="AV243" s="163"/>
    </row>
    <row r="244" spans="48:48" s="162" customFormat="1" ht="6.95" customHeight="1">
      <c r="AV244" s="163"/>
    </row>
    <row r="245" spans="48:48" s="162" customFormat="1" ht="6.95" customHeight="1">
      <c r="AV245" s="163"/>
    </row>
    <row r="246" spans="48:48" s="162" customFormat="1" ht="6.95" customHeight="1">
      <c r="AV246" s="163"/>
    </row>
    <row r="247" spans="48:48" s="162" customFormat="1" ht="6.95" customHeight="1">
      <c r="AV247" s="163"/>
    </row>
    <row r="248" spans="48:48" s="162" customFormat="1" ht="6.95" customHeight="1">
      <c r="AV248" s="163"/>
    </row>
    <row r="249" spans="48:48" s="162" customFormat="1" ht="6.95" customHeight="1">
      <c r="AV249" s="163"/>
    </row>
    <row r="250" spans="48:48" s="162" customFormat="1" ht="6.95" customHeight="1">
      <c r="AV250" s="163"/>
    </row>
    <row r="251" spans="48:48" s="162" customFormat="1" ht="6.95" customHeight="1">
      <c r="AV251" s="163"/>
    </row>
    <row r="252" spans="48:48" s="162" customFormat="1" ht="6.95" customHeight="1">
      <c r="AV252" s="163"/>
    </row>
    <row r="253" spans="48:48" s="162" customFormat="1" ht="6.95" customHeight="1">
      <c r="AV253" s="163"/>
    </row>
    <row r="254" spans="48:48" s="162" customFormat="1" ht="6.95" customHeight="1">
      <c r="AV254" s="163"/>
    </row>
    <row r="255" spans="48:48" s="162" customFormat="1" ht="6.95" customHeight="1">
      <c r="AV255" s="163"/>
    </row>
    <row r="256" spans="48:48" s="162" customFormat="1" ht="6.95" customHeight="1">
      <c r="AV256" s="163"/>
    </row>
    <row r="257" spans="48:48" s="162" customFormat="1" ht="6.95" customHeight="1">
      <c r="AV257" s="163"/>
    </row>
    <row r="258" spans="48:48" s="162" customFormat="1" ht="6.95" customHeight="1">
      <c r="AV258" s="163"/>
    </row>
    <row r="259" spans="48:48" s="162" customFormat="1" ht="6.95" customHeight="1">
      <c r="AV259" s="163"/>
    </row>
    <row r="260" spans="48:48" s="162" customFormat="1" ht="6.95" customHeight="1">
      <c r="AV260" s="163"/>
    </row>
    <row r="261" spans="48:48" s="162" customFormat="1" ht="6.95" customHeight="1">
      <c r="AV261" s="163"/>
    </row>
    <row r="262" spans="48:48" s="162" customFormat="1" ht="6.95" customHeight="1">
      <c r="AV262" s="163"/>
    </row>
    <row r="263" spans="48:48" s="162" customFormat="1" ht="6.95" customHeight="1">
      <c r="AV263" s="163"/>
    </row>
    <row r="264" spans="48:48" s="162" customFormat="1" ht="6.95" customHeight="1">
      <c r="AV264" s="163"/>
    </row>
    <row r="265" spans="48:48" s="162" customFormat="1" ht="6.95" customHeight="1">
      <c r="AV265" s="163"/>
    </row>
    <row r="266" spans="48:48" s="162" customFormat="1" ht="6.95" customHeight="1">
      <c r="AV266" s="163"/>
    </row>
    <row r="267" spans="48:48" s="162" customFormat="1" ht="6.95" customHeight="1">
      <c r="AV267" s="163"/>
    </row>
    <row r="268" spans="48:48" s="162" customFormat="1" ht="6.95" customHeight="1">
      <c r="AV268" s="163"/>
    </row>
    <row r="269" spans="48:48" s="162" customFormat="1" ht="6.95" customHeight="1">
      <c r="AV269" s="163"/>
    </row>
    <row r="270" spans="48:48" s="162" customFormat="1" ht="6.95" customHeight="1">
      <c r="AV270" s="163"/>
    </row>
    <row r="271" spans="48:48" s="162" customFormat="1" ht="6.95" customHeight="1">
      <c r="AV271" s="163"/>
    </row>
    <row r="272" spans="48:48" s="162" customFormat="1" ht="6.95" customHeight="1">
      <c r="AV272" s="163"/>
    </row>
    <row r="273" spans="48:48" s="162" customFormat="1" ht="6.95" customHeight="1">
      <c r="AV273" s="163"/>
    </row>
    <row r="274" spans="48:48" s="162" customFormat="1" ht="6.95" customHeight="1">
      <c r="AV274" s="163"/>
    </row>
    <row r="275" spans="48:48" s="162" customFormat="1" ht="6.95" customHeight="1">
      <c r="AV275" s="163"/>
    </row>
    <row r="276" spans="48:48" s="162" customFormat="1" ht="6.95" customHeight="1">
      <c r="AV276" s="163"/>
    </row>
    <row r="277" spans="48:48" s="162" customFormat="1" ht="6.95" customHeight="1">
      <c r="AV277" s="163"/>
    </row>
    <row r="278" spans="48:48" s="162" customFormat="1" ht="6.95" customHeight="1">
      <c r="AV278" s="163"/>
    </row>
    <row r="279" spans="48:48" s="162" customFormat="1" ht="6.95" customHeight="1">
      <c r="AV279" s="163"/>
    </row>
    <row r="280" spans="48:48" s="162" customFormat="1" ht="6.95" customHeight="1">
      <c r="AV280" s="163"/>
    </row>
    <row r="281" spans="48:48" s="162" customFormat="1" ht="6.95" customHeight="1">
      <c r="AV281" s="163"/>
    </row>
    <row r="282" spans="48:48" s="162" customFormat="1" ht="6.95" customHeight="1">
      <c r="AV282" s="163"/>
    </row>
    <row r="283" spans="48:48" s="162" customFormat="1" ht="6.95" customHeight="1">
      <c r="AV283" s="163"/>
    </row>
    <row r="284" spans="48:48" s="162" customFormat="1" ht="6.95" customHeight="1">
      <c r="AV284" s="163"/>
    </row>
    <row r="285" spans="48:48" s="162" customFormat="1" ht="6.95" customHeight="1">
      <c r="AV285" s="163"/>
    </row>
    <row r="286" spans="48:48" s="162" customFormat="1" ht="6.95" customHeight="1">
      <c r="AV286" s="163"/>
    </row>
    <row r="287" spans="48:48" s="162" customFormat="1" ht="6.95" customHeight="1">
      <c r="AV287" s="163"/>
    </row>
    <row r="288" spans="48:48" s="162" customFormat="1" ht="6.95" customHeight="1">
      <c r="AV288" s="163"/>
    </row>
    <row r="289" spans="48:48" s="162" customFormat="1" ht="6.95" customHeight="1">
      <c r="AV289" s="163"/>
    </row>
    <row r="290" spans="48:48" s="162" customFormat="1" ht="6.95" customHeight="1">
      <c r="AV290" s="163"/>
    </row>
    <row r="291" spans="48:48" s="162" customFormat="1" ht="6.95" customHeight="1">
      <c r="AV291" s="163"/>
    </row>
    <row r="292" spans="48:48" s="162" customFormat="1" ht="6.95" customHeight="1">
      <c r="AV292" s="163"/>
    </row>
    <row r="293" spans="48:48" s="162" customFormat="1" ht="6.95" customHeight="1">
      <c r="AV293" s="163"/>
    </row>
    <row r="294" spans="48:48" s="162" customFormat="1" ht="6.95" customHeight="1">
      <c r="AV294" s="163"/>
    </row>
    <row r="295" spans="48:48" s="162" customFormat="1" ht="6.95" customHeight="1">
      <c r="AV295" s="163"/>
    </row>
    <row r="296" spans="48:48" s="162" customFormat="1" ht="6.95" customHeight="1">
      <c r="AV296" s="163"/>
    </row>
    <row r="297" spans="48:48" s="162" customFormat="1" ht="6.95" customHeight="1">
      <c r="AV297" s="163"/>
    </row>
    <row r="298" spans="48:48" s="162" customFormat="1" ht="6.95" customHeight="1">
      <c r="AV298" s="163"/>
    </row>
    <row r="299" spans="48:48" s="162" customFormat="1" ht="6.95" customHeight="1">
      <c r="AV299" s="163"/>
    </row>
    <row r="300" spans="48:48" s="162" customFormat="1" ht="6.95" customHeight="1">
      <c r="AV300" s="163"/>
    </row>
    <row r="301" spans="48:48" s="162" customFormat="1" ht="6.95" customHeight="1">
      <c r="AV301" s="163"/>
    </row>
    <row r="302" spans="48:48" s="162" customFormat="1" ht="6.95" customHeight="1">
      <c r="AV302" s="163"/>
    </row>
    <row r="303" spans="48:48" s="162" customFormat="1" ht="6.95" customHeight="1">
      <c r="AV303" s="163"/>
    </row>
    <row r="304" spans="48:48" s="162" customFormat="1" ht="6.95" customHeight="1">
      <c r="AV304" s="163"/>
    </row>
    <row r="305" spans="48:48" s="162" customFormat="1" ht="6.95" customHeight="1">
      <c r="AV305" s="163"/>
    </row>
    <row r="306" spans="48:48" s="162" customFormat="1" ht="6.95" customHeight="1">
      <c r="AV306" s="163"/>
    </row>
    <row r="307" spans="48:48" s="162" customFormat="1" ht="6.95" customHeight="1">
      <c r="AV307" s="163"/>
    </row>
    <row r="308" spans="48:48" s="162" customFormat="1" ht="6.95" customHeight="1">
      <c r="AV308" s="163"/>
    </row>
    <row r="309" spans="48:48" s="162" customFormat="1" ht="6.95" customHeight="1">
      <c r="AV309" s="163"/>
    </row>
    <row r="310" spans="48:48" s="162" customFormat="1" ht="6.95" customHeight="1">
      <c r="AV310" s="163"/>
    </row>
    <row r="311" spans="48:48" s="162" customFormat="1" ht="6.95" customHeight="1">
      <c r="AV311" s="163"/>
    </row>
    <row r="312" spans="48:48" s="162" customFormat="1" ht="6.95" customHeight="1">
      <c r="AV312" s="163"/>
    </row>
    <row r="313" spans="48:48" s="162" customFormat="1" ht="6.95" customHeight="1">
      <c r="AV313" s="163"/>
    </row>
    <row r="314" spans="48:48" s="162" customFormat="1" ht="6.95" customHeight="1">
      <c r="AV314" s="163"/>
    </row>
    <row r="315" spans="48:48" s="162" customFormat="1" ht="6.95" customHeight="1">
      <c r="AV315" s="163"/>
    </row>
    <row r="316" spans="48:48" s="162" customFormat="1" ht="6.95" customHeight="1">
      <c r="AV316" s="163"/>
    </row>
    <row r="317" spans="48:48" s="162" customFormat="1" ht="6.95" customHeight="1">
      <c r="AV317" s="163"/>
    </row>
    <row r="318" spans="48:48" s="162" customFormat="1" ht="6.95" customHeight="1">
      <c r="AV318" s="163"/>
    </row>
    <row r="319" spans="48:48" s="162" customFormat="1" ht="6.95" customHeight="1">
      <c r="AV319" s="163"/>
    </row>
    <row r="320" spans="48:48" s="162" customFormat="1" ht="6.95" customHeight="1">
      <c r="AV320" s="163"/>
    </row>
    <row r="321" spans="48:48" s="162" customFormat="1" ht="6.95" customHeight="1">
      <c r="AV321" s="163"/>
    </row>
    <row r="322" spans="48:48" s="162" customFormat="1" ht="6.95" customHeight="1">
      <c r="AV322" s="163"/>
    </row>
    <row r="323" spans="48:48" s="162" customFormat="1" ht="6.95" customHeight="1">
      <c r="AV323" s="163"/>
    </row>
    <row r="324" spans="48:48" s="162" customFormat="1" ht="6.95" customHeight="1">
      <c r="AV324" s="163"/>
    </row>
    <row r="325" spans="48:48" s="162" customFormat="1" ht="6.95" customHeight="1">
      <c r="AV325" s="163"/>
    </row>
    <row r="326" spans="48:48" s="162" customFormat="1" ht="6.95" customHeight="1">
      <c r="AV326" s="163"/>
    </row>
    <row r="327" spans="48:48" s="162" customFormat="1" ht="6.95" customHeight="1">
      <c r="AV327" s="163"/>
    </row>
    <row r="328" spans="48:48" s="162" customFormat="1" ht="6.95" customHeight="1">
      <c r="AV328" s="163"/>
    </row>
    <row r="329" spans="48:48" s="162" customFormat="1" ht="6.95" customHeight="1">
      <c r="AV329" s="163"/>
    </row>
    <row r="330" spans="48:48" s="162" customFormat="1" ht="6.95" customHeight="1">
      <c r="AV330" s="163"/>
    </row>
    <row r="331" spans="48:48" s="162" customFormat="1" ht="6.95" customHeight="1">
      <c r="AV331" s="163"/>
    </row>
    <row r="332" spans="48:48" s="162" customFormat="1" ht="6.95" customHeight="1">
      <c r="AV332" s="163"/>
    </row>
    <row r="333" spans="48:48" s="162" customFormat="1" ht="6.95" customHeight="1">
      <c r="AV333" s="163"/>
    </row>
    <row r="334" spans="48:48" s="162" customFormat="1" ht="6.95" customHeight="1">
      <c r="AV334" s="163"/>
    </row>
    <row r="335" spans="48:48" s="162" customFormat="1" ht="6.95" customHeight="1">
      <c r="AV335" s="163"/>
    </row>
    <row r="336" spans="48:48" s="162" customFormat="1" ht="6.95" customHeight="1">
      <c r="AV336" s="163"/>
    </row>
    <row r="337" spans="48:48" s="162" customFormat="1" ht="6.95" customHeight="1">
      <c r="AV337" s="163"/>
    </row>
    <row r="338" spans="48:48" s="162" customFormat="1" ht="6.95" customHeight="1">
      <c r="AV338" s="163"/>
    </row>
    <row r="339" spans="48:48" s="162" customFormat="1" ht="6.95" customHeight="1">
      <c r="AV339" s="163"/>
    </row>
    <row r="340" spans="48:48" s="162" customFormat="1" ht="6.95" customHeight="1">
      <c r="AV340" s="163"/>
    </row>
    <row r="341" spans="48:48" s="162" customFormat="1" ht="6.95" customHeight="1">
      <c r="AV341" s="163"/>
    </row>
    <row r="342" spans="48:48" s="162" customFormat="1" ht="6.95" customHeight="1">
      <c r="AV342" s="163"/>
    </row>
    <row r="343" spans="48:48" s="162" customFormat="1" ht="6.95" customHeight="1">
      <c r="AV343" s="163"/>
    </row>
    <row r="344" spans="48:48" s="162" customFormat="1" ht="6.95" customHeight="1">
      <c r="AV344" s="163"/>
    </row>
    <row r="345" spans="48:48" s="162" customFormat="1" ht="6.95" customHeight="1">
      <c r="AV345" s="163"/>
    </row>
    <row r="346" spans="48:48" s="162" customFormat="1" ht="6.95" customHeight="1">
      <c r="AV346" s="163"/>
    </row>
    <row r="347" spans="48:48" s="162" customFormat="1" ht="6.95" customHeight="1">
      <c r="AV347" s="163"/>
    </row>
    <row r="348" spans="48:48" s="162" customFormat="1" ht="6.95" customHeight="1">
      <c r="AV348" s="163"/>
    </row>
    <row r="349" spans="48:48" s="162" customFormat="1" ht="6.95" customHeight="1">
      <c r="AV349" s="163"/>
    </row>
    <row r="350" spans="48:48" s="162" customFormat="1" ht="6.95" customHeight="1">
      <c r="AV350" s="163"/>
    </row>
    <row r="351" spans="48:48" s="162" customFormat="1" ht="6.95" customHeight="1">
      <c r="AV351" s="163"/>
    </row>
    <row r="352" spans="48:48" s="162" customFormat="1" ht="6.95" customHeight="1">
      <c r="AV352" s="163"/>
    </row>
    <row r="353" spans="48:48" s="162" customFormat="1" ht="6.95" customHeight="1">
      <c r="AV353" s="163"/>
    </row>
    <row r="354" spans="48:48" s="162" customFormat="1" ht="6.95" customHeight="1">
      <c r="AV354" s="163"/>
    </row>
    <row r="355" spans="48:48" s="162" customFormat="1" ht="6.95" customHeight="1">
      <c r="AV355" s="163"/>
    </row>
    <row r="356" spans="48:48" s="162" customFormat="1" ht="6.95" customHeight="1">
      <c r="AV356" s="163"/>
    </row>
    <row r="357" spans="48:48" s="162" customFormat="1" ht="6.95" customHeight="1">
      <c r="AV357" s="163"/>
    </row>
    <row r="358" spans="48:48" s="162" customFormat="1" ht="6.95" customHeight="1">
      <c r="AV358" s="163"/>
    </row>
    <row r="359" spans="48:48" s="162" customFormat="1" ht="6.95" customHeight="1">
      <c r="AV359" s="163"/>
    </row>
    <row r="360" spans="48:48" s="162" customFormat="1" ht="6.95" customHeight="1">
      <c r="AV360" s="163"/>
    </row>
    <row r="361" spans="48:48" s="162" customFormat="1" ht="6.95" customHeight="1">
      <c r="AV361" s="163"/>
    </row>
    <row r="362" spans="48:48" s="162" customFormat="1" ht="6.95" customHeight="1">
      <c r="AV362" s="163"/>
    </row>
    <row r="363" spans="48:48" s="162" customFormat="1" ht="6.95" customHeight="1">
      <c r="AV363" s="163"/>
    </row>
    <row r="364" spans="48:48" s="162" customFormat="1" ht="6.95" customHeight="1">
      <c r="AV364" s="163"/>
    </row>
    <row r="365" spans="48:48" s="162" customFormat="1" ht="6.95" customHeight="1">
      <c r="AV365" s="163"/>
    </row>
    <row r="366" spans="48:48" s="162" customFormat="1" ht="6.95" customHeight="1">
      <c r="AV366" s="163"/>
    </row>
    <row r="367" spans="48:48" s="162" customFormat="1" ht="6.95" customHeight="1">
      <c r="AV367" s="163"/>
    </row>
    <row r="368" spans="48:48" s="162" customFormat="1" ht="6.95" customHeight="1">
      <c r="AV368" s="163"/>
    </row>
    <row r="369" spans="48:48" s="162" customFormat="1" ht="6.95" customHeight="1">
      <c r="AV369" s="163"/>
    </row>
    <row r="370" spans="48:48" s="162" customFormat="1" ht="6.95" customHeight="1">
      <c r="AV370" s="163"/>
    </row>
    <row r="371" spans="48:48" s="162" customFormat="1" ht="6.95" customHeight="1">
      <c r="AV371" s="163"/>
    </row>
    <row r="372" spans="48:48" s="162" customFormat="1" ht="6.95" customHeight="1">
      <c r="AV372" s="163"/>
    </row>
    <row r="373" spans="48:48" s="162" customFormat="1" ht="6.95" customHeight="1">
      <c r="AV373" s="163"/>
    </row>
    <row r="374" spans="48:48" s="162" customFormat="1" ht="6.95" customHeight="1">
      <c r="AV374" s="163"/>
    </row>
    <row r="375" spans="48:48" s="162" customFormat="1" ht="6.95" customHeight="1">
      <c r="AV375" s="163"/>
    </row>
    <row r="376" spans="48:48" s="162" customFormat="1" ht="6.95" customHeight="1">
      <c r="AV376" s="163"/>
    </row>
    <row r="377" spans="48:48" s="162" customFormat="1" ht="6.95" customHeight="1">
      <c r="AV377" s="163"/>
    </row>
    <row r="378" spans="48:48" s="162" customFormat="1" ht="6.95" customHeight="1">
      <c r="AV378" s="163"/>
    </row>
    <row r="379" spans="48:48" s="162" customFormat="1" ht="6.95" customHeight="1">
      <c r="AV379" s="163"/>
    </row>
    <row r="380" spans="48:48" s="162" customFormat="1" ht="6.95" customHeight="1">
      <c r="AV380" s="163"/>
    </row>
    <row r="381" spans="48:48" s="162" customFormat="1" ht="6.95" customHeight="1">
      <c r="AV381" s="163"/>
    </row>
    <row r="382" spans="48:48" s="162" customFormat="1" ht="6.95" customHeight="1">
      <c r="AV382" s="163"/>
    </row>
    <row r="383" spans="48:48" s="162" customFormat="1" ht="6.95" customHeight="1">
      <c r="AV383" s="163"/>
    </row>
    <row r="384" spans="48:48" s="162" customFormat="1" ht="6.95" customHeight="1">
      <c r="AV384" s="163"/>
    </row>
    <row r="385" spans="48:48" s="162" customFormat="1" ht="6.95" customHeight="1">
      <c r="AV385" s="163"/>
    </row>
    <row r="386" spans="48:48" s="162" customFormat="1" ht="6.95" customHeight="1">
      <c r="AV386" s="163"/>
    </row>
    <row r="387" spans="48:48" s="162" customFormat="1" ht="6.95" customHeight="1">
      <c r="AV387" s="163"/>
    </row>
    <row r="388" spans="48:48" s="162" customFormat="1" ht="6.95" customHeight="1">
      <c r="AV388" s="163"/>
    </row>
    <row r="389" spans="48:48" s="162" customFormat="1" ht="6.95" customHeight="1">
      <c r="AV389" s="163"/>
    </row>
    <row r="390" spans="48:48" s="162" customFormat="1" ht="6.95" customHeight="1">
      <c r="AV390" s="163"/>
    </row>
    <row r="391" spans="48:48" s="162" customFormat="1" ht="6.95" customHeight="1">
      <c r="AV391" s="163"/>
    </row>
    <row r="392" spans="48:48" s="162" customFormat="1" ht="6.95" customHeight="1">
      <c r="AV392" s="163"/>
    </row>
    <row r="393" spans="48:48" s="162" customFormat="1" ht="6.95" customHeight="1">
      <c r="AV393" s="163"/>
    </row>
    <row r="394" spans="48:48" s="162" customFormat="1" ht="6.95" customHeight="1">
      <c r="AV394" s="163"/>
    </row>
    <row r="395" spans="48:48" s="162" customFormat="1" ht="6.95" customHeight="1">
      <c r="AV395" s="163"/>
    </row>
    <row r="396" spans="48:48" s="162" customFormat="1" ht="6.95" customHeight="1">
      <c r="AV396" s="163"/>
    </row>
    <row r="397" spans="48:48" s="162" customFormat="1" ht="6.95" customHeight="1">
      <c r="AV397" s="163"/>
    </row>
    <row r="398" spans="48:48" s="162" customFormat="1" ht="6.95" customHeight="1">
      <c r="AV398" s="163"/>
    </row>
    <row r="399" spans="48:48" s="162" customFormat="1" ht="6.95" customHeight="1">
      <c r="AV399" s="163"/>
    </row>
    <row r="400" spans="48:48" s="162" customFormat="1" ht="6.95" customHeight="1">
      <c r="AV400" s="163"/>
    </row>
    <row r="401" spans="48:48" s="162" customFormat="1" ht="6.95" customHeight="1">
      <c r="AV401" s="163"/>
    </row>
    <row r="402" spans="48:48" s="162" customFormat="1" ht="6.95" customHeight="1">
      <c r="AV402" s="163"/>
    </row>
    <row r="403" spans="48:48" s="162" customFormat="1" ht="6.95" customHeight="1">
      <c r="AV403" s="163"/>
    </row>
    <row r="404" spans="48:48" s="162" customFormat="1" ht="6.95" customHeight="1">
      <c r="AV404" s="163"/>
    </row>
    <row r="405" spans="48:48" s="162" customFormat="1" ht="6.95" customHeight="1">
      <c r="AV405" s="163"/>
    </row>
    <row r="406" spans="48:48" s="162" customFormat="1" ht="6.95" customHeight="1">
      <c r="AV406" s="163"/>
    </row>
    <row r="407" spans="48:48" s="162" customFormat="1" ht="6.95" customHeight="1">
      <c r="AV407" s="163"/>
    </row>
    <row r="408" spans="48:48" s="162" customFormat="1" ht="6.95" customHeight="1">
      <c r="AV408" s="163"/>
    </row>
    <row r="409" spans="48:48" s="162" customFormat="1" ht="6.95" customHeight="1">
      <c r="AV409" s="163"/>
    </row>
    <row r="410" spans="48:48" s="162" customFormat="1" ht="6.95" customHeight="1">
      <c r="AV410" s="163"/>
    </row>
    <row r="411" spans="48:48" s="162" customFormat="1" ht="6.95" customHeight="1">
      <c r="AV411" s="163"/>
    </row>
    <row r="412" spans="48:48" s="162" customFormat="1" ht="6.95" customHeight="1">
      <c r="AV412" s="163"/>
    </row>
    <row r="413" spans="48:48" s="162" customFormat="1" ht="6.95" customHeight="1">
      <c r="AV413" s="163"/>
    </row>
    <row r="414" spans="48:48" s="162" customFormat="1" ht="6.95" customHeight="1">
      <c r="AV414" s="163"/>
    </row>
    <row r="415" spans="48:48" s="162" customFormat="1" ht="6.95" customHeight="1">
      <c r="AV415" s="163"/>
    </row>
    <row r="416" spans="48:48" s="162" customFormat="1" ht="6.95" customHeight="1">
      <c r="AV416" s="163"/>
    </row>
    <row r="417" spans="48:48" s="162" customFormat="1" ht="6.95" customHeight="1">
      <c r="AV417" s="163"/>
    </row>
    <row r="418" spans="48:48" s="162" customFormat="1" ht="6.95" customHeight="1">
      <c r="AV418" s="163"/>
    </row>
    <row r="419" spans="48:48" s="162" customFormat="1" ht="6.95" customHeight="1">
      <c r="AV419" s="163"/>
    </row>
    <row r="420" spans="48:48" s="162" customFormat="1" ht="6.95" customHeight="1">
      <c r="AV420" s="163"/>
    </row>
    <row r="421" spans="48:48" s="162" customFormat="1" ht="6.95" customHeight="1">
      <c r="AV421" s="163"/>
    </row>
    <row r="422" spans="48:48" s="162" customFormat="1" ht="6.95" customHeight="1">
      <c r="AV422" s="163"/>
    </row>
    <row r="423" spans="48:48" s="162" customFormat="1" ht="6.95" customHeight="1">
      <c r="AV423" s="163"/>
    </row>
    <row r="424" spans="48:48" s="162" customFormat="1" ht="6.95" customHeight="1">
      <c r="AV424" s="163"/>
    </row>
    <row r="425" spans="48:48" s="162" customFormat="1" ht="6.95" customHeight="1">
      <c r="AV425" s="163"/>
    </row>
    <row r="426" spans="48:48" s="162" customFormat="1" ht="6.95" customHeight="1">
      <c r="AV426" s="163"/>
    </row>
    <row r="427" spans="48:48" s="162" customFormat="1" ht="6.95" customHeight="1">
      <c r="AV427" s="163"/>
    </row>
    <row r="428" spans="48:48" s="162" customFormat="1" ht="6.95" customHeight="1">
      <c r="AV428" s="163"/>
    </row>
    <row r="429" spans="48:48" s="162" customFormat="1" ht="6.95" customHeight="1">
      <c r="AV429" s="163"/>
    </row>
    <row r="430" spans="48:48" s="162" customFormat="1" ht="6.95" customHeight="1">
      <c r="AV430" s="163"/>
    </row>
    <row r="431" spans="48:48" s="162" customFormat="1" ht="6.95" customHeight="1">
      <c r="AV431" s="163"/>
    </row>
    <row r="432" spans="48:48" s="162" customFormat="1" ht="6.95" customHeight="1">
      <c r="AV432" s="163"/>
    </row>
    <row r="433" spans="48:48" s="177" customFormat="1" ht="6.95" customHeight="1">
      <c r="AV433" s="178"/>
    </row>
    <row r="434" spans="48:48" s="177" customFormat="1" ht="6.95" customHeight="1">
      <c r="AV434" s="178"/>
    </row>
    <row r="435" spans="48:48" s="177" customFormat="1" ht="6.95" customHeight="1">
      <c r="AV435" s="178"/>
    </row>
    <row r="436" spans="48:48" s="177" customFormat="1" ht="6.95" customHeight="1">
      <c r="AV436" s="178"/>
    </row>
    <row r="437" spans="48:48" s="177" customFormat="1" ht="6.95" customHeight="1">
      <c r="AV437" s="178"/>
    </row>
    <row r="438" spans="48:48" s="177" customFormat="1" ht="6.95" customHeight="1">
      <c r="AV438" s="178"/>
    </row>
    <row r="439" spans="48:48" s="177" customFormat="1" ht="6.95" customHeight="1">
      <c r="AV439" s="178"/>
    </row>
    <row r="440" spans="48:48" s="177" customFormat="1" ht="6.95" customHeight="1">
      <c r="AV440" s="178"/>
    </row>
    <row r="441" spans="48:48" s="177" customFormat="1" ht="6.95" customHeight="1">
      <c r="AV441" s="178"/>
    </row>
    <row r="442" spans="48:48" s="177" customFormat="1" ht="6.95" customHeight="1">
      <c r="AV442" s="178"/>
    </row>
    <row r="443" spans="48:48" s="177" customFormat="1" ht="6.95" customHeight="1">
      <c r="AV443" s="178"/>
    </row>
    <row r="444" spans="48:48" s="177" customFormat="1" ht="6.95" customHeight="1">
      <c r="AV444" s="178"/>
    </row>
    <row r="445" spans="48:48" s="177" customFormat="1" ht="6.95" customHeight="1">
      <c r="AV445" s="178"/>
    </row>
    <row r="446" spans="48:48" s="177" customFormat="1" ht="6.95" customHeight="1">
      <c r="AV446" s="178"/>
    </row>
    <row r="447" spans="48:48" s="177" customFormat="1" ht="6.95" customHeight="1">
      <c r="AV447" s="178"/>
    </row>
    <row r="448" spans="48:48" s="177" customFormat="1" ht="6.95" customHeight="1">
      <c r="AV448" s="178"/>
    </row>
    <row r="449" spans="2:48" s="177" customFormat="1" ht="6.95" customHeight="1">
      <c r="AV449" s="178"/>
    </row>
    <row r="450" spans="2:48" s="177" customFormat="1" ht="6.95" customHeight="1">
      <c r="AV450" s="178"/>
    </row>
    <row r="451" spans="2:48" s="177" customFormat="1" ht="6.95" customHeight="1">
      <c r="AV451" s="178"/>
    </row>
    <row r="452" spans="2:48" s="177" customFormat="1" ht="6.95" customHeight="1">
      <c r="AV452" s="178"/>
    </row>
    <row r="453" spans="2:48" s="177" customFormat="1" ht="6.95" customHeight="1">
      <c r="AV453" s="178"/>
    </row>
    <row r="454" spans="2:48" s="177" customFormat="1" ht="6.95" customHeight="1">
      <c r="AV454" s="178"/>
    </row>
    <row r="455" spans="2:48" s="177" customFormat="1" ht="6.95" customHeight="1">
      <c r="AV455" s="178"/>
    </row>
    <row r="456" spans="2:48" s="177" customFormat="1" ht="6.95" customHeight="1">
      <c r="AV456" s="178"/>
    </row>
    <row r="457" spans="2:48" s="177" customFormat="1" ht="6.95" customHeight="1">
      <c r="AV457" s="178"/>
    </row>
    <row r="458" spans="2:48" s="177" customFormat="1" ht="6.95" customHeight="1">
      <c r="AV458" s="178"/>
    </row>
    <row r="459" spans="2:48" s="126" customFormat="1" ht="10.7" customHeight="1"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80"/>
    </row>
    <row r="460" spans="2:48" s="126" customFormat="1" ht="10.7" customHeight="1"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80"/>
    </row>
    <row r="461" spans="2:48" s="126" customFormat="1" ht="10.7" customHeight="1"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80"/>
    </row>
    <row r="462" spans="2:48" s="126" customFormat="1" ht="10.7" customHeight="1"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80"/>
    </row>
    <row r="463" spans="2:48" s="126" customFormat="1" ht="10.7" customHeight="1"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80"/>
    </row>
    <row r="464" spans="2:48" s="126" customFormat="1" ht="10.7" customHeight="1"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80"/>
    </row>
    <row r="465" spans="2:48" s="126" customFormat="1" ht="10.7" customHeight="1"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80"/>
    </row>
    <row r="466" spans="2:48" s="126" customFormat="1" ht="10.7" customHeight="1"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80"/>
    </row>
    <row r="467" spans="2:48" s="126" customFormat="1" ht="10.7" customHeight="1"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80"/>
    </row>
    <row r="468" spans="2:48" s="126" customFormat="1" ht="10.7" customHeight="1"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80"/>
    </row>
    <row r="469" spans="2:48" s="126" customFormat="1" ht="10.7" customHeight="1"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80"/>
    </row>
    <row r="470" spans="2:48" s="126" customFormat="1" ht="10.7" customHeight="1"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80"/>
    </row>
    <row r="471" spans="2:48" s="126" customFormat="1" ht="10.7" customHeight="1"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80"/>
    </row>
    <row r="472" spans="2:48" s="126" customFormat="1" ht="10.7" customHeight="1"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80"/>
    </row>
    <row r="473" spans="2:48" s="126" customFormat="1" ht="10.7" customHeight="1"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80"/>
    </row>
    <row r="474" spans="2:48" s="126" customFormat="1" ht="10.7" customHeight="1"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80"/>
    </row>
    <row r="475" spans="2:48" s="126" customFormat="1" ht="10.7" customHeight="1"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80"/>
    </row>
    <row r="476" spans="2:48" s="126" customFormat="1" ht="10.7" customHeight="1"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80"/>
    </row>
    <row r="477" spans="2:48" s="126" customFormat="1" ht="10.7" customHeight="1"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80"/>
    </row>
    <row r="478" spans="2:48" s="126" customFormat="1" ht="10.7" customHeight="1"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80"/>
    </row>
    <row r="479" spans="2:48" s="126" customFormat="1" ht="10.7" customHeight="1"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80"/>
    </row>
    <row r="480" spans="2:48" s="126" customFormat="1" ht="10.7" customHeight="1"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80"/>
    </row>
    <row r="481" spans="2:48" s="126" customFormat="1" ht="10.7" customHeight="1"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80"/>
    </row>
    <row r="482" spans="2:48" s="126" customFormat="1" ht="10.7" customHeight="1"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80"/>
    </row>
    <row r="483" spans="2:48" s="126" customFormat="1" ht="10.7" customHeight="1"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80"/>
    </row>
    <row r="484" spans="2:48" s="126" customFormat="1" ht="10.7" customHeight="1"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80"/>
    </row>
    <row r="485" spans="2:48" s="126" customFormat="1" ht="10.7" customHeight="1"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80"/>
    </row>
    <row r="486" spans="2:48" s="126" customFormat="1" ht="10.7" customHeight="1"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80"/>
    </row>
    <row r="487" spans="2:48" s="126" customFormat="1" ht="10.7" customHeight="1"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80"/>
    </row>
    <row r="488" spans="2:48" s="126" customFormat="1" ht="10.7" customHeight="1"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80"/>
    </row>
    <row r="489" spans="2:48" s="126" customFormat="1" ht="10.7" customHeight="1"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80"/>
    </row>
    <row r="490" spans="2:48" s="126" customFormat="1" ht="10.7" customHeight="1"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80"/>
    </row>
    <row r="491" spans="2:48" s="126" customFormat="1" ht="10.7" customHeight="1"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80"/>
    </row>
    <row r="492" spans="2:48" s="126" customFormat="1" ht="10.7" customHeight="1"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80"/>
    </row>
    <row r="493" spans="2:48" s="126" customFormat="1" ht="10.7" customHeight="1"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80"/>
    </row>
    <row r="494" spans="2:48" s="126" customFormat="1" ht="10.7" customHeight="1"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80"/>
    </row>
    <row r="495" spans="2:48" s="126" customFormat="1" ht="10.7" customHeight="1"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80"/>
    </row>
    <row r="496" spans="2:48" s="126" customFormat="1" ht="10.7" customHeight="1"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80"/>
    </row>
    <row r="497" spans="2:48" s="126" customFormat="1" ht="10.7" customHeight="1"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80"/>
    </row>
    <row r="498" spans="2:48" s="126" customFormat="1" ht="10.7" customHeight="1"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80"/>
    </row>
    <row r="499" spans="2:48" s="126" customFormat="1" ht="10.7" customHeight="1"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80"/>
    </row>
    <row r="500" spans="2:48" s="126" customFormat="1" ht="10.7" customHeight="1"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80"/>
    </row>
    <row r="501" spans="2:48" s="126" customFormat="1" ht="10.7" customHeight="1"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80"/>
    </row>
    <row r="502" spans="2:48" s="126" customFormat="1" ht="10.7" customHeight="1"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80"/>
    </row>
    <row r="503" spans="2:48" s="126" customFormat="1" ht="10.7" customHeight="1"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80"/>
    </row>
    <row r="504" spans="2:48" s="126" customFormat="1" ht="10.7" customHeight="1"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80"/>
    </row>
    <row r="505" spans="2:48" s="126" customFormat="1" ht="10.7" customHeight="1"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80"/>
    </row>
    <row r="506" spans="2:48" s="126" customFormat="1" ht="10.7" customHeight="1"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80"/>
    </row>
    <row r="507" spans="2:48" s="126" customFormat="1" ht="10.7" customHeight="1"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80"/>
    </row>
    <row r="508" spans="2:48" s="126" customFormat="1" ht="10.7" customHeight="1"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80"/>
    </row>
    <row r="509" spans="2:48" s="126" customFormat="1" ht="10.7" customHeight="1"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80"/>
    </row>
    <row r="510" spans="2:48" s="126" customFormat="1" ht="10.7" customHeight="1"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80"/>
    </row>
    <row r="511" spans="2:48" s="126" customFormat="1" ht="10.7" customHeight="1"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80"/>
    </row>
    <row r="512" spans="2:48" s="126" customFormat="1" ht="10.7" customHeight="1"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80"/>
    </row>
    <row r="513" spans="2:48" s="126" customFormat="1" ht="10.7" customHeight="1"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80"/>
    </row>
    <row r="514" spans="2:48" s="126" customFormat="1" ht="10.7" customHeight="1"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80"/>
    </row>
    <row r="515" spans="2:48" s="126" customFormat="1" ht="10.7" customHeight="1"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80"/>
    </row>
    <row r="516" spans="2:48" s="126" customFormat="1" ht="10.7" customHeight="1"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80"/>
    </row>
    <row r="517" spans="2:48" s="126" customFormat="1" ht="10.7" customHeight="1"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80"/>
    </row>
    <row r="518" spans="2:48" s="126" customFormat="1" ht="10.7" customHeight="1"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80"/>
    </row>
    <row r="519" spans="2:48" s="126" customFormat="1" ht="10.7" customHeight="1"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80"/>
    </row>
    <row r="520" spans="2:48" s="126" customFormat="1" ht="10.7" customHeight="1"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80"/>
    </row>
    <row r="521" spans="2:48" s="126" customFormat="1" ht="10.7" customHeight="1"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80"/>
    </row>
    <row r="522" spans="2:48" s="126" customFormat="1" ht="10.7" customHeight="1"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80"/>
    </row>
    <row r="523" spans="2:48" s="126" customFormat="1" ht="10.7" customHeight="1"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80"/>
    </row>
    <row r="524" spans="2:48" s="126" customFormat="1" ht="10.7" customHeight="1"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80"/>
    </row>
    <row r="525" spans="2:48" s="126" customFormat="1" ht="10.7" customHeight="1"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80"/>
    </row>
    <row r="526" spans="2:48" s="126" customFormat="1" ht="10.7" customHeight="1"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80"/>
    </row>
    <row r="527" spans="2:48" s="126" customFormat="1" ht="10.7" customHeight="1"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80"/>
    </row>
    <row r="528" spans="2:48" s="126" customFormat="1" ht="10.7" customHeight="1"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80"/>
    </row>
    <row r="529" spans="2:48" s="126" customFormat="1" ht="10.7" customHeight="1"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80"/>
    </row>
    <row r="530" spans="2:48" s="126" customFormat="1" ht="10.7" customHeight="1"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80"/>
    </row>
    <row r="531" spans="2:48" s="126" customFormat="1" ht="10.7" customHeight="1"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80"/>
    </row>
    <row r="532" spans="2:48" s="126" customFormat="1" ht="10.7" customHeight="1"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80"/>
    </row>
    <row r="533" spans="2:48" s="126" customFormat="1" ht="10.7" customHeight="1"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80"/>
    </row>
    <row r="534" spans="2:48" s="126" customFormat="1" ht="10.7" customHeight="1"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80"/>
    </row>
    <row r="535" spans="2:48" s="126" customFormat="1" ht="10.7" customHeight="1"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80"/>
    </row>
    <row r="536" spans="2:48" s="126" customFormat="1" ht="10.7" customHeight="1"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80"/>
    </row>
    <row r="537" spans="2:48" s="126" customFormat="1" ht="10.7" customHeight="1"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80"/>
    </row>
    <row r="538" spans="2:48" s="126" customFormat="1" ht="10.7" customHeight="1"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80"/>
    </row>
    <row r="539" spans="2:48" s="126" customFormat="1" ht="10.7" customHeight="1"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80"/>
    </row>
    <row r="540" spans="2:48" s="126" customFormat="1" ht="10.7" customHeight="1"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80"/>
    </row>
    <row r="541" spans="2:48" s="126" customFormat="1" ht="10.7" customHeight="1"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80"/>
    </row>
    <row r="542" spans="2:48" s="126" customFormat="1" ht="10.7" customHeight="1"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80"/>
    </row>
    <row r="543" spans="2:48" s="126" customFormat="1" ht="10.7" customHeight="1"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80"/>
    </row>
    <row r="544" spans="2:48" s="126" customFormat="1" ht="10.7" customHeight="1"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80"/>
    </row>
    <row r="545" spans="2:48" s="126" customFormat="1" ht="10.7" customHeight="1"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80"/>
    </row>
    <row r="546" spans="2:48" s="126" customFormat="1" ht="10.7" customHeight="1"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80"/>
    </row>
    <row r="547" spans="2:48" s="126" customFormat="1" ht="10.7" customHeight="1"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80"/>
    </row>
    <row r="548" spans="2:48" s="126" customFormat="1" ht="10.7" customHeight="1"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80"/>
    </row>
    <row r="549" spans="2:48" s="126" customFormat="1" ht="10.7" customHeight="1"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80"/>
    </row>
    <row r="550" spans="2:48" s="126" customFormat="1" ht="10.7" customHeight="1"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80"/>
    </row>
    <row r="551" spans="2:48" s="126" customFormat="1" ht="10.7" customHeight="1"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80"/>
    </row>
    <row r="552" spans="2:48" s="126" customFormat="1" ht="10.7" customHeight="1"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80"/>
    </row>
    <row r="553" spans="2:48" s="126" customFormat="1" ht="10.7" customHeight="1"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80"/>
    </row>
    <row r="554" spans="2:48" s="126" customFormat="1" ht="10.7" customHeight="1"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80"/>
    </row>
    <row r="555" spans="2:48" s="126" customFormat="1" ht="10.7" customHeight="1"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80"/>
    </row>
    <row r="556" spans="2:48" s="126" customFormat="1" ht="10.7" customHeight="1"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80"/>
    </row>
    <row r="557" spans="2:48" s="126" customFormat="1" ht="10.7" customHeight="1"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80"/>
    </row>
    <row r="558" spans="2:48" s="126" customFormat="1" ht="10.7" customHeight="1"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80"/>
    </row>
    <row r="559" spans="2:48" s="126" customFormat="1" ht="10.7" customHeight="1"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80"/>
    </row>
    <row r="560" spans="2:48" s="126" customFormat="1" ht="10.7" customHeight="1"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80"/>
    </row>
    <row r="561" spans="2:48" s="126" customFormat="1" ht="10.7" customHeight="1"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80"/>
    </row>
    <row r="562" spans="2:48" s="126" customFormat="1" ht="10.7" customHeight="1"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80"/>
    </row>
    <row r="563" spans="2:48" s="126" customFormat="1" ht="10.7" customHeight="1"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80"/>
    </row>
    <row r="564" spans="2:48" s="126" customFormat="1" ht="10.7" customHeight="1"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80"/>
    </row>
    <row r="565" spans="2:48" s="126" customFormat="1" ht="10.7" customHeight="1"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80"/>
    </row>
    <row r="566" spans="2:48" s="126" customFormat="1" ht="10.7" customHeight="1"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80"/>
    </row>
    <row r="567" spans="2:48" s="126" customFormat="1" ht="10.7" customHeight="1"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80"/>
    </row>
    <row r="568" spans="2:48" s="126" customFormat="1" ht="10.7" customHeight="1"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80"/>
    </row>
    <row r="569" spans="2:48" s="126" customFormat="1" ht="10.7" customHeight="1"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80"/>
    </row>
    <row r="570" spans="2:48" s="126" customFormat="1" ht="10.7" customHeight="1"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80"/>
    </row>
    <row r="571" spans="2:48" s="126" customFormat="1" ht="10.7" customHeight="1"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80"/>
    </row>
    <row r="572" spans="2:48" s="126" customFormat="1" ht="10.7" customHeight="1"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80"/>
    </row>
    <row r="573" spans="2:48" s="126" customFormat="1" ht="10.7" customHeight="1"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80"/>
    </row>
    <row r="574" spans="2:48" s="126" customFormat="1" ht="10.7" customHeight="1"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80"/>
    </row>
    <row r="575" spans="2:48" s="126" customFormat="1" ht="10.7" customHeight="1"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80"/>
    </row>
    <row r="576" spans="2:48" s="126" customFormat="1" ht="10.7" customHeight="1"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80"/>
    </row>
    <row r="577" spans="2:48" s="126" customFormat="1" ht="10.7" customHeight="1"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80"/>
    </row>
    <row r="578" spans="2:48" s="126" customFormat="1" ht="10.7" customHeight="1"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80"/>
    </row>
    <row r="579" spans="2:48" s="126" customFormat="1" ht="10.7" customHeight="1"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80"/>
    </row>
    <row r="580" spans="2:48" s="126" customFormat="1" ht="10.7" customHeight="1"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80"/>
    </row>
    <row r="581" spans="2:48" s="126" customFormat="1" ht="10.7" customHeight="1"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80"/>
    </row>
    <row r="582" spans="2:48" s="126" customFormat="1" ht="10.7" customHeight="1"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80"/>
    </row>
    <row r="583" spans="2:48" s="126" customFormat="1" ht="10.7" customHeight="1"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80"/>
    </row>
    <row r="584" spans="2:48" s="126" customFormat="1" ht="10.7" customHeight="1"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80"/>
    </row>
    <row r="585" spans="2:48" s="126" customFormat="1" ht="10.7" customHeight="1"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80"/>
    </row>
    <row r="586" spans="2:48" s="126" customFormat="1" ht="10.7" customHeight="1"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80"/>
    </row>
    <row r="587" spans="2:48" s="126" customFormat="1" ht="10.7" customHeight="1"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80"/>
    </row>
    <row r="588" spans="2:48" s="126" customFormat="1" ht="10.7" customHeight="1"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80"/>
    </row>
    <row r="589" spans="2:48" s="126" customFormat="1" ht="10.7" customHeight="1"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80"/>
    </row>
    <row r="590" spans="2:48" s="126" customFormat="1" ht="10.7" customHeight="1"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80"/>
    </row>
    <row r="591" spans="2:48" s="126" customFormat="1" ht="10.7" customHeight="1"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80"/>
    </row>
    <row r="592" spans="2:48" s="126" customFormat="1" ht="10.7" customHeight="1"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80"/>
    </row>
    <row r="593" spans="2:48" s="126" customFormat="1" ht="10.7" customHeight="1"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80"/>
    </row>
    <row r="594" spans="2:48" s="126" customFormat="1" ht="10.7" customHeight="1"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80"/>
    </row>
    <row r="595" spans="2:48" s="126" customFormat="1" ht="10.7" customHeight="1"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80"/>
    </row>
    <row r="596" spans="2:48" s="126" customFormat="1" ht="10.7" customHeight="1"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80"/>
    </row>
    <row r="597" spans="2:48" s="126" customFormat="1" ht="10.7" customHeight="1"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80"/>
    </row>
    <row r="598" spans="2:48" s="126" customFormat="1" ht="10.7" customHeight="1"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80"/>
    </row>
    <row r="599" spans="2:48" s="126" customFormat="1" ht="10.7" customHeight="1"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80"/>
    </row>
    <row r="600" spans="2:48" s="126" customFormat="1" ht="10.7" customHeight="1"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80"/>
    </row>
    <row r="601" spans="2:48" s="126" customFormat="1" ht="10.7" customHeight="1"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80"/>
    </row>
    <row r="602" spans="2:48" s="126" customFormat="1" ht="10.7" customHeight="1"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80"/>
    </row>
    <row r="603" spans="2:48" s="126" customFormat="1" ht="10.7" customHeight="1"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80"/>
    </row>
    <row r="604" spans="2:48" s="126" customFormat="1" ht="10.7" customHeight="1"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80"/>
    </row>
    <row r="605" spans="2:48" s="126" customFormat="1" ht="10.7" customHeight="1"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80"/>
    </row>
    <row r="606" spans="2:48" s="126" customFormat="1" ht="10.7" customHeight="1"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80"/>
    </row>
    <row r="607" spans="2:48" s="126" customFormat="1" ht="10.7" customHeight="1"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80"/>
    </row>
    <row r="608" spans="2:48" s="126" customFormat="1" ht="10.7" customHeight="1"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80"/>
    </row>
    <row r="609" spans="2:48" s="126" customFormat="1" ht="10.7" customHeight="1"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80"/>
    </row>
    <row r="610" spans="2:48" s="126" customFormat="1" ht="10.7" customHeight="1"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80"/>
    </row>
    <row r="611" spans="2:48" s="126" customFormat="1" ht="10.7" customHeight="1"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80"/>
    </row>
    <row r="612" spans="2:48" s="126" customFormat="1" ht="10.7" customHeight="1"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80"/>
    </row>
    <row r="613" spans="2:48" s="126" customFormat="1" ht="10.7" customHeight="1"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80"/>
    </row>
    <row r="614" spans="2:48" s="126" customFormat="1" ht="10.7" customHeight="1"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80"/>
    </row>
    <row r="615" spans="2:48" s="126" customFormat="1" ht="10.7" customHeight="1"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80"/>
    </row>
    <row r="616" spans="2:48" s="126" customFormat="1" ht="10.7" customHeight="1"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80"/>
    </row>
    <row r="617" spans="2:48" s="126" customFormat="1" ht="10.7" customHeight="1"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80"/>
    </row>
    <row r="618" spans="2:48" s="126" customFormat="1" ht="10.7" customHeight="1"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80"/>
    </row>
    <row r="619" spans="2:48" s="126" customFormat="1" ht="10.7" customHeight="1"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80"/>
    </row>
    <row r="620" spans="2:48" s="126" customFormat="1" ht="10.7" customHeight="1"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80"/>
    </row>
    <row r="621" spans="2:48" s="126" customFormat="1" ht="10.7" customHeight="1"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80"/>
    </row>
    <row r="622" spans="2:48" s="126" customFormat="1" ht="10.7" customHeight="1"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80"/>
    </row>
    <row r="623" spans="2:48" s="126" customFormat="1" ht="10.7" customHeight="1"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80"/>
    </row>
    <row r="624" spans="2:48" s="126" customFormat="1" ht="10.7" customHeight="1"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80"/>
    </row>
    <row r="625" spans="2:48" s="126" customFormat="1" ht="10.7" customHeight="1"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80"/>
    </row>
    <row r="626" spans="2:48" s="126" customFormat="1" ht="10.7" customHeight="1"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80"/>
    </row>
    <row r="627" spans="2:48" s="126" customFormat="1" ht="10.7" customHeight="1"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80"/>
    </row>
    <row r="628" spans="2:48" s="126" customFormat="1" ht="10.7" customHeight="1"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80"/>
    </row>
    <row r="629" spans="2:48" s="126" customFormat="1" ht="10.7" customHeight="1"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79"/>
      <c r="AP629" s="179"/>
      <c r="AQ629" s="179"/>
      <c r="AR629" s="179"/>
      <c r="AS629" s="179"/>
      <c r="AT629" s="179"/>
      <c r="AU629" s="179"/>
      <c r="AV629" s="180"/>
    </row>
    <row r="630" spans="2:48" s="126" customFormat="1" ht="10.7" customHeight="1"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80"/>
    </row>
    <row r="631" spans="2:48" s="126" customFormat="1" ht="10.7" customHeight="1"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80"/>
    </row>
    <row r="632" spans="2:48" s="126" customFormat="1" ht="10.7" customHeight="1"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80"/>
    </row>
    <row r="633" spans="2:48" s="126" customFormat="1" ht="10.7" customHeight="1"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80"/>
    </row>
    <row r="634" spans="2:48" s="126" customFormat="1" ht="10.7" customHeight="1"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79"/>
      <c r="AP634" s="179"/>
      <c r="AQ634" s="179"/>
      <c r="AR634" s="179"/>
      <c r="AS634" s="179"/>
      <c r="AT634" s="179"/>
      <c r="AU634" s="179"/>
      <c r="AV634" s="180"/>
    </row>
    <row r="635" spans="2:48" s="126" customFormat="1" ht="10.7" customHeight="1"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80"/>
    </row>
    <row r="636" spans="2:48" s="126" customFormat="1" ht="10.7" customHeight="1"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80"/>
    </row>
    <row r="637" spans="2:48" s="126" customFormat="1" ht="10.7" customHeight="1"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79"/>
      <c r="AP637" s="179"/>
      <c r="AQ637" s="179"/>
      <c r="AR637" s="179"/>
      <c r="AS637" s="179"/>
      <c r="AT637" s="179"/>
      <c r="AU637" s="179"/>
      <c r="AV637" s="180"/>
    </row>
    <row r="638" spans="2:48" s="126" customFormat="1" ht="10.7" customHeight="1"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80"/>
    </row>
    <row r="639" spans="2:48" s="126" customFormat="1" ht="10.7" customHeight="1"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80"/>
    </row>
    <row r="640" spans="2:48" s="126" customFormat="1" ht="10.7" customHeight="1"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80"/>
    </row>
    <row r="641" spans="2:48" s="126" customFormat="1" ht="10.7" customHeight="1"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80"/>
    </row>
    <row r="642" spans="2:48" s="126" customFormat="1" ht="10.7" customHeight="1"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80"/>
    </row>
    <row r="643" spans="2:48" s="126" customFormat="1" ht="10.7" customHeight="1"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80"/>
    </row>
    <row r="644" spans="2:48" s="126" customFormat="1" ht="10.7" customHeight="1"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80"/>
    </row>
    <row r="645" spans="2:48" s="126" customFormat="1" ht="10.7" customHeight="1"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80"/>
    </row>
    <row r="646" spans="2:48" s="126" customFormat="1" ht="10.7" customHeight="1"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80"/>
    </row>
    <row r="647" spans="2:48" s="126" customFormat="1" ht="10.7" customHeight="1"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80"/>
    </row>
    <row r="648" spans="2:48" s="126" customFormat="1" ht="10.7" customHeight="1"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80"/>
    </row>
    <row r="649" spans="2:48" s="126" customFormat="1" ht="10.7" customHeight="1"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80"/>
    </row>
    <row r="650" spans="2:48" s="126" customFormat="1" ht="10.7" customHeight="1"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80"/>
    </row>
    <row r="651" spans="2:48" s="126" customFormat="1" ht="10.7" customHeight="1"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80"/>
    </row>
    <row r="652" spans="2:48" s="126" customFormat="1" ht="10.7" customHeight="1"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80"/>
    </row>
    <row r="653" spans="2:48" s="126" customFormat="1" ht="10.7" customHeight="1"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80"/>
    </row>
    <row r="654" spans="2:48" s="126" customFormat="1" ht="10.7" customHeight="1"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80"/>
    </row>
    <row r="655" spans="2:48" s="126" customFormat="1" ht="10.7" customHeight="1"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80"/>
    </row>
    <row r="656" spans="2:48" s="126" customFormat="1" ht="10.7" customHeight="1"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80"/>
    </row>
    <row r="657" spans="2:48" s="126" customFormat="1" ht="10.7" customHeight="1"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80"/>
    </row>
    <row r="658" spans="2:48" s="126" customFormat="1" ht="10.7" customHeight="1"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80"/>
    </row>
    <row r="659" spans="2:48" s="126" customFormat="1" ht="10.7" customHeight="1"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80"/>
    </row>
    <row r="660" spans="2:48" s="126" customFormat="1" ht="10.7" customHeight="1"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79"/>
      <c r="AP660" s="179"/>
      <c r="AQ660" s="179"/>
      <c r="AR660" s="179"/>
      <c r="AS660" s="179"/>
      <c r="AT660" s="179"/>
      <c r="AU660" s="179"/>
      <c r="AV660" s="180"/>
    </row>
    <row r="661" spans="2:48" s="126" customFormat="1" ht="10.7" customHeight="1"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80"/>
    </row>
    <row r="662" spans="2:48" s="126" customFormat="1" ht="10.7" customHeight="1"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80"/>
    </row>
    <row r="663" spans="2:48" s="126" customFormat="1" ht="10.7" customHeight="1"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80"/>
    </row>
    <row r="664" spans="2:48" s="126" customFormat="1" ht="10.7" customHeight="1"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80"/>
    </row>
    <row r="665" spans="2:48" s="126" customFormat="1" ht="10.7" customHeight="1"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79"/>
      <c r="AP665" s="179"/>
      <c r="AQ665" s="179"/>
      <c r="AR665" s="179"/>
      <c r="AS665" s="179"/>
      <c r="AT665" s="179"/>
      <c r="AU665" s="179"/>
      <c r="AV665" s="180"/>
    </row>
    <row r="666" spans="2:48" s="126" customFormat="1" ht="10.7" customHeight="1"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80"/>
    </row>
    <row r="667" spans="2:48" s="126" customFormat="1" ht="10.7" customHeight="1"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80"/>
    </row>
    <row r="668" spans="2:48" s="126" customFormat="1" ht="10.7" customHeight="1"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80"/>
    </row>
    <row r="669" spans="2:48" s="126" customFormat="1" ht="10.7" customHeight="1"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80"/>
    </row>
    <row r="670" spans="2:48" s="126" customFormat="1" ht="10.7" customHeight="1"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80"/>
    </row>
    <row r="671" spans="2:48" s="126" customFormat="1" ht="10.7" customHeight="1"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80"/>
    </row>
    <row r="672" spans="2:48" s="126" customFormat="1" ht="10.7" customHeight="1"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80"/>
    </row>
    <row r="673" spans="2:48" s="126" customFormat="1" ht="10.7" customHeight="1"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79"/>
      <c r="AP673" s="179"/>
      <c r="AQ673" s="179"/>
      <c r="AR673" s="179"/>
      <c r="AS673" s="179"/>
      <c r="AT673" s="179"/>
      <c r="AU673" s="179"/>
      <c r="AV673" s="180"/>
    </row>
    <row r="674" spans="2:48" s="126" customFormat="1" ht="10.7" customHeight="1"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80"/>
    </row>
    <row r="675" spans="2:48" s="126" customFormat="1" ht="10.7" customHeight="1"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80"/>
    </row>
    <row r="676" spans="2:48" s="126" customFormat="1" ht="10.7" customHeight="1"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80"/>
    </row>
    <row r="677" spans="2:48" s="126" customFormat="1" ht="10.7" customHeight="1"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80"/>
    </row>
    <row r="678" spans="2:48" s="126" customFormat="1" ht="10.7" customHeight="1"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80"/>
    </row>
    <row r="679" spans="2:48" s="126" customFormat="1" ht="10.7" customHeight="1"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79"/>
      <c r="AP679" s="179"/>
      <c r="AQ679" s="179"/>
      <c r="AR679" s="179"/>
      <c r="AS679" s="179"/>
      <c r="AT679" s="179"/>
      <c r="AU679" s="179"/>
      <c r="AV679" s="180"/>
    </row>
    <row r="680" spans="2:48" s="126" customFormat="1" ht="10.7" customHeight="1"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80"/>
    </row>
    <row r="681" spans="2:48" s="126" customFormat="1" ht="10.7" customHeight="1"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80"/>
    </row>
    <row r="682" spans="2:48" s="126" customFormat="1" ht="10.7" customHeight="1"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80"/>
    </row>
    <row r="683" spans="2:48" s="126" customFormat="1" ht="10.7" customHeight="1"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80"/>
    </row>
    <row r="684" spans="2:48" s="126" customFormat="1" ht="10.7" customHeight="1"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80"/>
    </row>
    <row r="685" spans="2:48" s="126" customFormat="1" ht="10.7" customHeight="1"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80"/>
    </row>
    <row r="686" spans="2:48" s="126" customFormat="1" ht="10.7" customHeight="1"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80"/>
    </row>
    <row r="687" spans="2:48" s="126" customFormat="1" ht="10.7" customHeight="1"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80"/>
    </row>
    <row r="688" spans="2:48" s="126" customFormat="1" ht="10.7" customHeight="1"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80"/>
    </row>
    <row r="689" spans="2:48" s="126" customFormat="1" ht="10.7" customHeight="1"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80"/>
    </row>
    <row r="690" spans="2:48" s="126" customFormat="1" ht="10.7" customHeight="1"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80"/>
    </row>
    <row r="691" spans="2:48" s="126" customFormat="1" ht="10.7" customHeight="1"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80"/>
    </row>
    <row r="692" spans="2:48" s="126" customFormat="1" ht="10.7" customHeight="1"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80"/>
    </row>
    <row r="693" spans="2:48" s="126" customFormat="1" ht="10.7" customHeight="1"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80"/>
    </row>
    <row r="694" spans="2:48" s="126" customFormat="1" ht="10.7" customHeight="1"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80"/>
    </row>
    <row r="695" spans="2:48" s="126" customFormat="1" ht="10.7" customHeight="1"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80"/>
    </row>
    <row r="696" spans="2:48" s="126" customFormat="1" ht="10.7" customHeight="1"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80"/>
    </row>
    <row r="697" spans="2:48" s="126" customFormat="1" ht="10.7" customHeight="1"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80"/>
    </row>
    <row r="698" spans="2:48" s="126" customFormat="1" ht="10.7" customHeight="1"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80"/>
    </row>
    <row r="699" spans="2:48" s="126" customFormat="1" ht="10.7" customHeight="1"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80"/>
    </row>
    <row r="700" spans="2:48" s="126" customFormat="1" ht="10.7" customHeight="1"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80"/>
    </row>
    <row r="701" spans="2:48" s="126" customFormat="1" ht="10.7" customHeight="1"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80"/>
    </row>
    <row r="702" spans="2:48" s="126" customFormat="1" ht="10.7" customHeight="1"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79"/>
      <c r="AP702" s="179"/>
      <c r="AQ702" s="179"/>
      <c r="AR702" s="179"/>
      <c r="AS702" s="179"/>
      <c r="AT702" s="179"/>
      <c r="AU702" s="179"/>
      <c r="AV702" s="180"/>
    </row>
    <row r="703" spans="2:48" s="126" customFormat="1" ht="10.7" customHeight="1"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80"/>
    </row>
    <row r="704" spans="2:48" s="126" customFormat="1" ht="10.7" customHeight="1"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80"/>
    </row>
    <row r="705" spans="2:48" s="126" customFormat="1" ht="10.7" customHeight="1"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80"/>
    </row>
    <row r="706" spans="2:48" s="126" customFormat="1" ht="10.7" customHeight="1"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80"/>
    </row>
    <row r="707" spans="2:48" s="126" customFormat="1" ht="10.7" customHeight="1"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79"/>
      <c r="AP707" s="179"/>
      <c r="AQ707" s="179"/>
      <c r="AR707" s="179"/>
      <c r="AS707" s="179"/>
      <c r="AT707" s="179"/>
      <c r="AU707" s="179"/>
      <c r="AV707" s="180"/>
    </row>
    <row r="708" spans="2:48" s="126" customFormat="1" ht="10.7" customHeight="1"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80"/>
    </row>
    <row r="709" spans="2:48" s="126" customFormat="1" ht="10.7" customHeight="1"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80"/>
    </row>
    <row r="710" spans="2:48" s="126" customFormat="1" ht="10.7" customHeight="1"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80"/>
    </row>
    <row r="711" spans="2:48" s="126" customFormat="1" ht="10.7" customHeight="1"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80"/>
    </row>
    <row r="712" spans="2:48" s="126" customFormat="1" ht="10.7" customHeight="1"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80"/>
    </row>
    <row r="713" spans="2:48" s="126" customFormat="1" ht="10.7" customHeight="1"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80"/>
    </row>
    <row r="714" spans="2:48" s="126" customFormat="1" ht="10.7" customHeight="1"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80"/>
    </row>
    <row r="715" spans="2:48" s="126" customFormat="1" ht="10.7" customHeight="1"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79"/>
      <c r="AP715" s="179"/>
      <c r="AQ715" s="179"/>
      <c r="AR715" s="179"/>
      <c r="AS715" s="179"/>
      <c r="AT715" s="179"/>
      <c r="AU715" s="179"/>
      <c r="AV715" s="180"/>
    </row>
    <row r="716" spans="2:48" s="126" customFormat="1" ht="10.7" customHeight="1"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80"/>
    </row>
    <row r="717" spans="2:48" s="126" customFormat="1" ht="10.7" customHeight="1"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80"/>
    </row>
    <row r="718" spans="2:48" s="126" customFormat="1" ht="10.7" customHeight="1"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80"/>
    </row>
    <row r="719" spans="2:48" s="126" customFormat="1" ht="10.7" customHeight="1"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80"/>
    </row>
    <row r="720" spans="2:48" s="126" customFormat="1" ht="10.7" customHeight="1"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80"/>
    </row>
    <row r="721" spans="2:48" s="126" customFormat="1" ht="10.7" customHeight="1"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79"/>
      <c r="AP721" s="179"/>
      <c r="AQ721" s="179"/>
      <c r="AR721" s="179"/>
      <c r="AS721" s="179"/>
      <c r="AT721" s="179"/>
      <c r="AU721" s="179"/>
      <c r="AV721" s="180"/>
    </row>
    <row r="722" spans="2:48" s="126" customFormat="1" ht="10.7" customHeight="1"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80"/>
    </row>
    <row r="723" spans="2:48" s="126" customFormat="1" ht="10.7" customHeight="1"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80"/>
    </row>
    <row r="724" spans="2:48" s="126" customFormat="1" ht="10.7" customHeight="1"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80"/>
    </row>
    <row r="725" spans="2:48" s="126" customFormat="1" ht="10.7" customHeight="1"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80"/>
    </row>
    <row r="726" spans="2:48" s="126" customFormat="1" ht="10.7" customHeight="1"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80"/>
    </row>
    <row r="727" spans="2:48" s="126" customFormat="1" ht="10.7" customHeight="1"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80"/>
    </row>
    <row r="728" spans="2:48" s="126" customFormat="1" ht="10.7" customHeight="1"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80"/>
    </row>
    <row r="729" spans="2:48" s="126" customFormat="1" ht="10.7" customHeight="1"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80"/>
    </row>
    <row r="730" spans="2:48" s="126" customFormat="1" ht="10.7" customHeight="1"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80"/>
    </row>
    <row r="731" spans="2:48" s="126" customFormat="1" ht="10.7" customHeight="1"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80"/>
    </row>
    <row r="732" spans="2:48" s="126" customFormat="1" ht="10.7" customHeight="1"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80"/>
    </row>
    <row r="733" spans="2:48" s="126" customFormat="1" ht="10.7" customHeight="1"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80"/>
    </row>
    <row r="734" spans="2:48" s="126" customFormat="1" ht="10.7" customHeight="1"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80"/>
    </row>
    <row r="735" spans="2:48" s="126" customFormat="1" ht="6.75" customHeight="1">
      <c r="B735" s="179"/>
      <c r="C735" s="179"/>
      <c r="D735" s="179"/>
      <c r="E735" s="179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80"/>
    </row>
    <row r="736" spans="2:48" s="126" customFormat="1" ht="6.75" customHeight="1">
      <c r="B736" s="179"/>
      <c r="C736" s="179"/>
      <c r="D736" s="179"/>
      <c r="E736" s="179"/>
      <c r="F736" s="179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80"/>
    </row>
    <row r="737" spans="2:48" s="126" customFormat="1" ht="6.75" customHeight="1">
      <c r="B737" s="179"/>
      <c r="C737" s="179"/>
      <c r="D737" s="179"/>
      <c r="E737" s="179"/>
      <c r="F737" s="179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80"/>
    </row>
    <row r="738" spans="2:48" s="126" customFormat="1" ht="6.75" customHeight="1">
      <c r="B738" s="179"/>
      <c r="C738" s="179"/>
      <c r="D738" s="179"/>
      <c r="E738" s="179"/>
      <c r="F738" s="179"/>
      <c r="G738" s="179"/>
      <c r="H738" s="179"/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80"/>
    </row>
    <row r="739" spans="2:48" s="126" customFormat="1" ht="6.75" customHeight="1">
      <c r="B739" s="179"/>
      <c r="C739" s="179"/>
      <c r="D739" s="179"/>
      <c r="E739" s="179"/>
      <c r="F739" s="179"/>
      <c r="G739" s="179"/>
      <c r="H739" s="179"/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80"/>
    </row>
    <row r="740" spans="2:48" s="126" customFormat="1" ht="6.75" customHeight="1">
      <c r="B740" s="179"/>
      <c r="C740" s="179"/>
      <c r="D740" s="179"/>
      <c r="E740" s="179"/>
      <c r="F740" s="179"/>
      <c r="G740" s="179"/>
      <c r="H740" s="179"/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80"/>
    </row>
    <row r="741" spans="2:48" s="126" customFormat="1" ht="6.75" customHeight="1">
      <c r="B741" s="179"/>
      <c r="C741" s="179"/>
      <c r="D741" s="179"/>
      <c r="E741" s="179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80"/>
    </row>
    <row r="742" spans="2:48" s="126" customFormat="1" ht="6.75" customHeight="1">
      <c r="B742" s="179"/>
      <c r="C742" s="179"/>
      <c r="D742" s="179"/>
      <c r="E742" s="179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80"/>
    </row>
    <row r="743" spans="2:48" s="126" customFormat="1" ht="6.75" customHeight="1">
      <c r="B743" s="179"/>
      <c r="C743" s="179"/>
      <c r="D743" s="179"/>
      <c r="E743" s="179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80"/>
    </row>
    <row r="744" spans="2:48" s="126" customFormat="1" ht="6.75" customHeight="1">
      <c r="B744" s="179"/>
      <c r="C744" s="179"/>
      <c r="D744" s="179"/>
      <c r="E744" s="179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79"/>
      <c r="AP744" s="179"/>
      <c r="AQ744" s="179"/>
      <c r="AR744" s="179"/>
      <c r="AS744" s="179"/>
      <c r="AT744" s="179"/>
      <c r="AU744" s="179"/>
      <c r="AV744" s="180"/>
    </row>
    <row r="745" spans="2:48" s="126" customFormat="1" ht="6.75" customHeight="1">
      <c r="B745" s="179"/>
      <c r="C745" s="179"/>
      <c r="D745" s="179"/>
      <c r="E745" s="179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80"/>
    </row>
    <row r="746" spans="2:48" s="126" customFormat="1" ht="6.75" customHeight="1">
      <c r="B746" s="179"/>
      <c r="C746" s="179"/>
      <c r="D746" s="179"/>
      <c r="E746" s="179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80"/>
    </row>
    <row r="747" spans="2:48" s="126" customFormat="1" ht="6.75" customHeight="1">
      <c r="B747" s="179"/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80"/>
    </row>
    <row r="748" spans="2:48" s="126" customFormat="1" ht="6.75" customHeight="1">
      <c r="B748" s="179"/>
      <c r="C748" s="179"/>
      <c r="D748" s="179"/>
      <c r="E748" s="179"/>
      <c r="F748" s="179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80"/>
    </row>
    <row r="749" spans="2:48" s="126" customFormat="1" ht="6.75" customHeight="1">
      <c r="B749" s="179"/>
      <c r="C749" s="179"/>
      <c r="D749" s="179"/>
      <c r="E749" s="179"/>
      <c r="F749" s="179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79"/>
      <c r="AP749" s="179"/>
      <c r="AQ749" s="179"/>
      <c r="AR749" s="179"/>
      <c r="AS749" s="179"/>
      <c r="AT749" s="179"/>
      <c r="AU749" s="179"/>
      <c r="AV749" s="180"/>
    </row>
    <row r="750" spans="2:48" s="126" customFormat="1" ht="6.75" customHeight="1">
      <c r="B750" s="179"/>
      <c r="C750" s="179"/>
      <c r="D750" s="179"/>
      <c r="E750" s="179"/>
      <c r="F750" s="179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80"/>
    </row>
    <row r="751" spans="2:48" s="126" customFormat="1" ht="6.75" customHeight="1">
      <c r="B751" s="179"/>
      <c r="C751" s="179"/>
      <c r="D751" s="179"/>
      <c r="E751" s="179"/>
      <c r="F751" s="179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80"/>
    </row>
    <row r="752" spans="2:48" s="126" customFormat="1" ht="6.75" customHeight="1">
      <c r="B752" s="179"/>
      <c r="C752" s="179"/>
      <c r="D752" s="179"/>
      <c r="E752" s="179"/>
      <c r="F752" s="179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80"/>
    </row>
    <row r="753" spans="2:48" s="126" customFormat="1" ht="6.75" customHeight="1">
      <c r="B753" s="179"/>
      <c r="C753" s="179"/>
      <c r="D753" s="179"/>
      <c r="E753" s="179"/>
      <c r="F753" s="179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80"/>
    </row>
    <row r="754" spans="2:48" s="126" customFormat="1" ht="6.75" customHeight="1"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80"/>
    </row>
    <row r="755" spans="2:48" s="126" customFormat="1" ht="6.75" customHeight="1">
      <c r="B755" s="179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80"/>
    </row>
    <row r="756" spans="2:48" s="126" customFormat="1" ht="6.75" customHeight="1">
      <c r="B756" s="179"/>
      <c r="C756" s="179"/>
      <c r="D756" s="179"/>
      <c r="E756" s="179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80"/>
    </row>
    <row r="757" spans="2:48" s="126" customFormat="1" ht="6.75" customHeight="1">
      <c r="B757" s="179"/>
      <c r="C757" s="179"/>
      <c r="D757" s="179"/>
      <c r="E757" s="179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79"/>
      <c r="AP757" s="179"/>
      <c r="AQ757" s="179"/>
      <c r="AR757" s="179"/>
      <c r="AS757" s="179"/>
      <c r="AT757" s="179"/>
      <c r="AU757" s="179"/>
      <c r="AV757" s="180"/>
    </row>
    <row r="758" spans="2:48" s="126" customFormat="1" ht="6.75" customHeight="1">
      <c r="B758" s="179"/>
      <c r="C758" s="179"/>
      <c r="D758" s="179"/>
      <c r="E758" s="179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80"/>
    </row>
    <row r="759" spans="2:48" s="126" customFormat="1" ht="6.75" customHeight="1"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80"/>
    </row>
    <row r="760" spans="2:48" s="126" customFormat="1" ht="6.75" customHeight="1">
      <c r="B760" s="179"/>
      <c r="C760" s="179"/>
      <c r="D760" s="179"/>
      <c r="E760" s="179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80"/>
    </row>
    <row r="761" spans="2:48" s="126" customFormat="1" ht="6.75" customHeight="1">
      <c r="B761" s="179"/>
      <c r="C761" s="179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80"/>
    </row>
    <row r="762" spans="2:48" s="126" customFormat="1" ht="6.75" customHeight="1">
      <c r="B762" s="179"/>
      <c r="C762" s="179"/>
      <c r="D762" s="179"/>
      <c r="E762" s="179"/>
      <c r="F762" s="179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80"/>
    </row>
    <row r="763" spans="2:48" s="126" customFormat="1" ht="6.75" customHeight="1">
      <c r="B763" s="179"/>
      <c r="C763" s="179"/>
      <c r="D763" s="179"/>
      <c r="E763" s="179"/>
      <c r="F763" s="179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  <c r="AN763" s="179"/>
      <c r="AO763" s="179"/>
      <c r="AP763" s="179"/>
      <c r="AQ763" s="179"/>
      <c r="AR763" s="179"/>
      <c r="AS763" s="179"/>
      <c r="AT763" s="179"/>
      <c r="AU763" s="179"/>
      <c r="AV763" s="180"/>
    </row>
    <row r="764" spans="2:48" s="126" customFormat="1" ht="6.75" customHeight="1"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80"/>
    </row>
    <row r="765" spans="2:48" s="126" customFormat="1" ht="6.75" customHeight="1">
      <c r="B765" s="179"/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80"/>
    </row>
    <row r="766" spans="2:48" s="126" customFormat="1" ht="6.75" customHeight="1">
      <c r="B766" s="179"/>
      <c r="C766" s="179"/>
      <c r="D766" s="179"/>
      <c r="E766" s="179"/>
      <c r="F766" s="179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80"/>
    </row>
    <row r="767" spans="2:48" s="126" customFormat="1" ht="6.75" customHeight="1">
      <c r="B767" s="179"/>
      <c r="C767" s="179"/>
      <c r="D767" s="179"/>
      <c r="E767" s="179"/>
      <c r="F767" s="179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80"/>
    </row>
    <row r="768" spans="2:48" s="126" customFormat="1" ht="6.75" customHeight="1">
      <c r="B768" s="179"/>
      <c r="C768" s="179"/>
      <c r="D768" s="179"/>
      <c r="E768" s="179"/>
      <c r="F768" s="179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80"/>
    </row>
    <row r="769" spans="2:48" s="126" customFormat="1" ht="6.75" customHeight="1">
      <c r="B769" s="179"/>
      <c r="C769" s="179"/>
      <c r="D769" s="179"/>
      <c r="E769" s="179"/>
      <c r="F769" s="179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80"/>
    </row>
    <row r="770" spans="2:48" s="126" customFormat="1" ht="6.75" customHeight="1">
      <c r="B770" s="179"/>
      <c r="C770" s="179"/>
      <c r="D770" s="179"/>
      <c r="E770" s="179"/>
      <c r="F770" s="179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80"/>
    </row>
    <row r="771" spans="2:48" s="126" customFormat="1" ht="6.75" customHeight="1">
      <c r="B771" s="179"/>
      <c r="C771" s="179"/>
      <c r="D771" s="179"/>
      <c r="E771" s="179"/>
      <c r="F771" s="179"/>
      <c r="G771" s="179"/>
      <c r="H771" s="179"/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80"/>
    </row>
    <row r="772" spans="2:48" s="126" customFormat="1" ht="6.75" customHeight="1">
      <c r="B772" s="179"/>
      <c r="C772" s="179"/>
      <c r="D772" s="179"/>
      <c r="E772" s="179"/>
      <c r="F772" s="179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80"/>
    </row>
    <row r="773" spans="2:48" s="126" customFormat="1" ht="6.75" customHeight="1">
      <c r="B773" s="179"/>
      <c r="C773" s="179"/>
      <c r="D773" s="179"/>
      <c r="E773" s="179"/>
      <c r="F773" s="179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80"/>
    </row>
    <row r="774" spans="2:48" s="126" customFormat="1" ht="6.75" customHeight="1">
      <c r="B774" s="179"/>
      <c r="C774" s="179"/>
      <c r="D774" s="179"/>
      <c r="E774" s="179"/>
      <c r="F774" s="179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80"/>
    </row>
    <row r="775" spans="2:48" s="126" customFormat="1" ht="6.75" customHeight="1">
      <c r="B775" s="179"/>
      <c r="C775" s="179"/>
      <c r="D775" s="179"/>
      <c r="E775" s="179"/>
      <c r="F775" s="179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80"/>
    </row>
    <row r="776" spans="2:48" s="126" customFormat="1" ht="6.75" customHeight="1">
      <c r="B776" s="179"/>
      <c r="C776" s="179"/>
      <c r="D776" s="179"/>
      <c r="E776" s="179"/>
      <c r="F776" s="179"/>
      <c r="G776" s="179"/>
      <c r="H776" s="179"/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80"/>
    </row>
    <row r="777" spans="2:48" s="126" customFormat="1" ht="6.75" customHeight="1">
      <c r="B777" s="179"/>
      <c r="C777" s="179"/>
      <c r="D777" s="179"/>
      <c r="E777" s="179"/>
      <c r="F777" s="179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80"/>
    </row>
    <row r="778" spans="2:48" s="126" customFormat="1" ht="6.75" customHeight="1">
      <c r="B778" s="179"/>
      <c r="C778" s="179"/>
      <c r="D778" s="179"/>
      <c r="E778" s="179"/>
      <c r="F778" s="179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80"/>
    </row>
    <row r="779" spans="2:48" s="126" customFormat="1" ht="6.75" customHeight="1">
      <c r="B779" s="179"/>
      <c r="C779" s="179"/>
      <c r="D779" s="179"/>
      <c r="E779" s="179"/>
      <c r="F779" s="179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80"/>
    </row>
    <row r="780" spans="2:48" s="126" customFormat="1" ht="6.75" customHeight="1">
      <c r="B780" s="179"/>
      <c r="C780" s="179"/>
      <c r="D780" s="179"/>
      <c r="E780" s="179"/>
      <c r="F780" s="179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80"/>
    </row>
    <row r="781" spans="2:48" s="126" customFormat="1" ht="6.75" customHeight="1">
      <c r="B781" s="179"/>
      <c r="C781" s="179"/>
      <c r="D781" s="179"/>
      <c r="E781" s="179"/>
      <c r="F781" s="179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80"/>
    </row>
    <row r="782" spans="2:48" s="126" customFormat="1" ht="6.75" customHeight="1">
      <c r="B782" s="179"/>
      <c r="C782" s="179"/>
      <c r="D782" s="179"/>
      <c r="E782" s="179"/>
      <c r="F782" s="179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80"/>
    </row>
    <row r="783" spans="2:48" s="126" customFormat="1" ht="6.75" customHeight="1">
      <c r="B783" s="179"/>
      <c r="C783" s="179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80"/>
    </row>
    <row r="784" spans="2:48" s="126" customFormat="1" ht="6.75" customHeight="1">
      <c r="B784" s="179"/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80"/>
    </row>
    <row r="785" spans="2:48" s="126" customFormat="1" ht="6.75" customHeight="1">
      <c r="B785" s="179"/>
      <c r="C785" s="179"/>
      <c r="D785" s="179"/>
      <c r="E785" s="179"/>
      <c r="F785" s="179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80"/>
    </row>
    <row r="786" spans="2:48" s="126" customFormat="1" ht="6.75" customHeight="1">
      <c r="B786" s="179"/>
      <c r="C786" s="179"/>
      <c r="D786" s="179"/>
      <c r="E786" s="179"/>
      <c r="F786" s="179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79"/>
      <c r="AP786" s="179"/>
      <c r="AQ786" s="179"/>
      <c r="AR786" s="179"/>
      <c r="AS786" s="179"/>
      <c r="AT786" s="179"/>
      <c r="AU786" s="179"/>
      <c r="AV786" s="180"/>
    </row>
    <row r="787" spans="2:48" s="126" customFormat="1" ht="6.75" customHeight="1">
      <c r="B787" s="179"/>
      <c r="C787" s="179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80"/>
    </row>
    <row r="788" spans="2:48" s="126" customFormat="1" ht="6.75" customHeight="1">
      <c r="B788" s="179"/>
      <c r="C788" s="179"/>
      <c r="D788" s="179"/>
      <c r="E788" s="179"/>
      <c r="F788" s="179"/>
      <c r="G788" s="179"/>
      <c r="H788" s="179"/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80"/>
    </row>
    <row r="789" spans="2:48" s="126" customFormat="1" ht="6.75" customHeight="1">
      <c r="B789" s="179"/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80"/>
    </row>
    <row r="790" spans="2:48" s="126" customFormat="1" ht="6.75" customHeight="1">
      <c r="B790" s="179"/>
      <c r="C790" s="179"/>
      <c r="D790" s="179"/>
      <c r="E790" s="179"/>
      <c r="F790" s="179"/>
      <c r="G790" s="179"/>
      <c r="H790" s="179"/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80"/>
    </row>
    <row r="791" spans="2:48" s="126" customFormat="1" ht="6.75" customHeight="1">
      <c r="B791" s="179"/>
      <c r="C791" s="179"/>
      <c r="D791" s="179"/>
      <c r="E791" s="179"/>
      <c r="F791" s="179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79"/>
      <c r="AP791" s="179"/>
      <c r="AQ791" s="179"/>
      <c r="AR791" s="179"/>
      <c r="AS791" s="179"/>
      <c r="AT791" s="179"/>
      <c r="AU791" s="179"/>
      <c r="AV791" s="180"/>
    </row>
    <row r="792" spans="2:48" s="126" customFormat="1" ht="6.75" customHeight="1">
      <c r="B792" s="179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80"/>
    </row>
    <row r="793" spans="2:48" s="126" customFormat="1" ht="6.75" customHeight="1">
      <c r="B793" s="179"/>
      <c r="C793" s="179"/>
      <c r="D793" s="179"/>
      <c r="E793" s="179"/>
      <c r="F793" s="179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80"/>
    </row>
    <row r="794" spans="2:48" s="126" customFormat="1" ht="6.75" customHeight="1">
      <c r="B794" s="179"/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79"/>
      <c r="AP794" s="179"/>
      <c r="AQ794" s="179"/>
      <c r="AR794" s="179"/>
      <c r="AS794" s="179"/>
      <c r="AT794" s="179"/>
      <c r="AU794" s="179"/>
      <c r="AV794" s="180"/>
    </row>
    <row r="795" spans="2:48" s="126" customFormat="1" ht="6.75" customHeight="1">
      <c r="B795" s="179"/>
      <c r="C795" s="179"/>
      <c r="D795" s="179"/>
      <c r="E795" s="179"/>
      <c r="F795" s="179"/>
      <c r="G795" s="179"/>
      <c r="H795" s="179"/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80"/>
    </row>
    <row r="796" spans="2:48" s="126" customFormat="1" ht="6.75" customHeight="1">
      <c r="B796" s="179"/>
      <c r="C796" s="179"/>
      <c r="D796" s="179"/>
      <c r="E796" s="179"/>
      <c r="F796" s="179"/>
      <c r="G796" s="179"/>
      <c r="H796" s="179"/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80"/>
    </row>
    <row r="797" spans="2:48" s="126" customFormat="1" ht="6.75" customHeight="1">
      <c r="B797" s="179"/>
      <c r="C797" s="179"/>
      <c r="D797" s="179"/>
      <c r="E797" s="179"/>
      <c r="F797" s="179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80"/>
    </row>
    <row r="798" spans="2:48" s="126" customFormat="1" ht="6.75" customHeight="1">
      <c r="B798" s="179"/>
      <c r="C798" s="179"/>
      <c r="D798" s="179"/>
      <c r="E798" s="179"/>
      <c r="F798" s="179"/>
      <c r="G798" s="179"/>
      <c r="H798" s="179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80"/>
    </row>
    <row r="799" spans="2:48" s="126" customFormat="1" ht="6.75" customHeight="1">
      <c r="B799" s="179"/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80"/>
    </row>
    <row r="800" spans="2:48" s="126" customFormat="1" ht="6.75" customHeight="1">
      <c r="B800" s="179"/>
      <c r="C800" s="179"/>
      <c r="D800" s="179"/>
      <c r="E800" s="179"/>
      <c r="F800" s="179"/>
      <c r="G800" s="179"/>
      <c r="H800" s="179"/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80"/>
    </row>
    <row r="801" spans="2:48" s="126" customFormat="1" ht="6.75" customHeight="1">
      <c r="B801" s="179"/>
      <c r="C801" s="179"/>
      <c r="D801" s="179"/>
      <c r="E801" s="179"/>
      <c r="F801" s="179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80"/>
    </row>
    <row r="802" spans="2:48" s="126" customFormat="1" ht="6.75" customHeight="1">
      <c r="B802" s="179"/>
      <c r="C802" s="179"/>
      <c r="D802" s="179"/>
      <c r="E802" s="179"/>
      <c r="F802" s="179"/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80"/>
    </row>
    <row r="803" spans="2:48" s="126" customFormat="1" ht="6.75" customHeight="1">
      <c r="B803" s="179"/>
      <c r="C803" s="179"/>
      <c r="D803" s="179"/>
      <c r="E803" s="179"/>
      <c r="F803" s="179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80"/>
    </row>
    <row r="804" spans="2:48" s="126" customFormat="1" ht="6.75" customHeight="1">
      <c r="B804" s="179"/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80"/>
    </row>
    <row r="805" spans="2:48" s="126" customFormat="1" ht="6.75" customHeight="1">
      <c r="B805" s="179"/>
      <c r="C805" s="179"/>
      <c r="D805" s="179"/>
      <c r="E805" s="179"/>
      <c r="F805" s="179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80"/>
    </row>
    <row r="806" spans="2:48" s="126" customFormat="1" ht="6.75" customHeight="1">
      <c r="B806" s="179"/>
      <c r="C806" s="179"/>
      <c r="D806" s="179"/>
      <c r="E806" s="179"/>
      <c r="F806" s="179"/>
      <c r="G806" s="179"/>
      <c r="H806" s="179"/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80"/>
    </row>
    <row r="807" spans="2:48" s="126" customFormat="1" ht="6.75" customHeight="1">
      <c r="B807" s="179"/>
      <c r="C807" s="179"/>
      <c r="D807" s="179"/>
      <c r="E807" s="179"/>
      <c r="F807" s="179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80"/>
    </row>
    <row r="808" spans="2:48" s="126" customFormat="1" ht="6.75" customHeight="1">
      <c r="B808" s="179"/>
      <c r="C808" s="179"/>
      <c r="D808" s="179"/>
      <c r="E808" s="179"/>
      <c r="F808" s="179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80"/>
    </row>
    <row r="809" spans="2:48" s="126" customFormat="1" ht="6.75" customHeight="1">
      <c r="B809" s="179"/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80"/>
    </row>
    <row r="810" spans="2:48" s="126" customFormat="1" ht="6.75" customHeight="1"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80"/>
    </row>
    <row r="811" spans="2:48" s="126" customFormat="1" ht="6.75" customHeight="1">
      <c r="B811" s="179"/>
      <c r="C811" s="179"/>
      <c r="D811" s="179"/>
      <c r="E811" s="179"/>
      <c r="F811" s="179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80"/>
    </row>
    <row r="812" spans="2:48" s="126" customFormat="1" ht="6.75" customHeight="1">
      <c r="B812" s="179"/>
      <c r="C812" s="179"/>
      <c r="D812" s="179"/>
      <c r="E812" s="179"/>
      <c r="F812" s="179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80"/>
    </row>
    <row r="813" spans="2:48" s="126" customFormat="1" ht="6.75" customHeight="1">
      <c r="B813" s="179"/>
      <c r="C813" s="179"/>
      <c r="D813" s="179"/>
      <c r="E813" s="179"/>
      <c r="F813" s="179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80"/>
    </row>
    <row r="814" spans="2:48" s="126" customFormat="1" ht="6.75" customHeight="1">
      <c r="B814" s="179"/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80"/>
    </row>
    <row r="815" spans="2:48" s="126" customFormat="1" ht="6.75" customHeight="1">
      <c r="B815" s="179"/>
      <c r="C815" s="179"/>
      <c r="D815" s="179"/>
      <c r="E815" s="179"/>
      <c r="F815" s="179"/>
      <c r="G815" s="179"/>
      <c r="H815" s="179"/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80"/>
    </row>
    <row r="816" spans="2:48" s="126" customFormat="1" ht="6.75" customHeight="1">
      <c r="B816" s="179"/>
      <c r="C816" s="179"/>
      <c r="D816" s="179"/>
      <c r="E816" s="179"/>
      <c r="F816" s="179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80"/>
    </row>
    <row r="817" spans="2:48" s="126" customFormat="1" ht="6.75" customHeight="1">
      <c r="B817" s="179"/>
      <c r="C817" s="179"/>
      <c r="D817" s="179"/>
      <c r="E817" s="179"/>
      <c r="F817" s="179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79"/>
      <c r="AP817" s="179"/>
      <c r="AQ817" s="179"/>
      <c r="AR817" s="179"/>
      <c r="AS817" s="179"/>
      <c r="AT817" s="179"/>
      <c r="AU817" s="179"/>
      <c r="AV817" s="180"/>
    </row>
    <row r="818" spans="2:48" s="126" customFormat="1" ht="6.75" customHeight="1">
      <c r="B818" s="179"/>
      <c r="C818" s="179"/>
      <c r="D818" s="179"/>
      <c r="E818" s="179"/>
      <c r="F818" s="179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80"/>
    </row>
    <row r="819" spans="2:48" s="126" customFormat="1" ht="6.75" customHeight="1">
      <c r="B819" s="179"/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80"/>
    </row>
    <row r="820" spans="2:48" s="126" customFormat="1" ht="6.75" customHeight="1">
      <c r="B820" s="179"/>
      <c r="C820" s="179"/>
      <c r="D820" s="179"/>
      <c r="E820" s="179"/>
      <c r="F820" s="179"/>
      <c r="G820" s="179"/>
      <c r="H820" s="179"/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80"/>
    </row>
    <row r="821" spans="2:48" s="126" customFormat="1" ht="6.75" customHeight="1">
      <c r="B821" s="179"/>
      <c r="C821" s="179"/>
      <c r="D821" s="179"/>
      <c r="E821" s="179"/>
      <c r="F821" s="179"/>
      <c r="G821" s="179"/>
      <c r="H821" s="179"/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80"/>
    </row>
    <row r="822" spans="2:48" s="126" customFormat="1" ht="6.75" customHeight="1">
      <c r="B822" s="179"/>
      <c r="C822" s="179"/>
      <c r="D822" s="179"/>
      <c r="E822" s="179"/>
      <c r="F822" s="179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79"/>
      <c r="AP822" s="179"/>
      <c r="AQ822" s="179"/>
      <c r="AR822" s="179"/>
      <c r="AS822" s="179"/>
      <c r="AT822" s="179"/>
      <c r="AU822" s="179"/>
      <c r="AV822" s="180"/>
    </row>
    <row r="823" spans="2:48" s="126" customFormat="1" ht="6.75" customHeight="1">
      <c r="B823" s="179"/>
      <c r="C823" s="179"/>
      <c r="D823" s="179"/>
      <c r="E823" s="179"/>
      <c r="F823" s="179"/>
      <c r="G823" s="179"/>
      <c r="H823" s="179"/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80"/>
    </row>
    <row r="824" spans="2:48" s="126" customFormat="1" ht="6.75" customHeight="1">
      <c r="B824" s="179"/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80"/>
    </row>
    <row r="825" spans="2:48" s="126" customFormat="1" ht="6.75" customHeight="1">
      <c r="B825" s="179"/>
      <c r="C825" s="179"/>
      <c r="D825" s="179"/>
      <c r="E825" s="179"/>
      <c r="F825" s="179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80"/>
    </row>
    <row r="826" spans="2:48" s="126" customFormat="1" ht="6.75" customHeight="1">
      <c r="B826" s="179"/>
      <c r="C826" s="179"/>
      <c r="D826" s="179"/>
      <c r="E826" s="179"/>
      <c r="F826" s="179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80"/>
    </row>
    <row r="827" spans="2:48" s="126" customFormat="1" ht="6.75" customHeight="1">
      <c r="B827" s="179"/>
      <c r="C827" s="179"/>
      <c r="D827" s="179"/>
      <c r="E827" s="179"/>
      <c r="F827" s="179"/>
      <c r="G827" s="179"/>
      <c r="H827" s="179"/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80"/>
    </row>
    <row r="828" spans="2:48" s="126" customFormat="1" ht="6.75" customHeight="1">
      <c r="B828" s="179"/>
      <c r="C828" s="179"/>
      <c r="D828" s="179"/>
      <c r="E828" s="179"/>
      <c r="F828" s="179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80"/>
    </row>
    <row r="829" spans="2:48" s="126" customFormat="1" ht="6.75" customHeight="1">
      <c r="B829" s="179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80"/>
    </row>
    <row r="830" spans="2:48" s="126" customFormat="1" ht="6.75" customHeight="1">
      <c r="B830" s="179"/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79"/>
      <c r="AP830" s="179"/>
      <c r="AQ830" s="179"/>
      <c r="AR830" s="179"/>
      <c r="AS830" s="179"/>
      <c r="AT830" s="179"/>
      <c r="AU830" s="179"/>
      <c r="AV830" s="180"/>
    </row>
    <row r="831" spans="2:48" s="126" customFormat="1" ht="6.75" customHeight="1">
      <c r="B831" s="179"/>
      <c r="C831" s="179"/>
      <c r="D831" s="179"/>
      <c r="E831" s="179"/>
      <c r="F831" s="179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80"/>
    </row>
    <row r="832" spans="2:48" s="126" customFormat="1" ht="6.75" customHeight="1">
      <c r="B832" s="179"/>
      <c r="C832" s="179"/>
      <c r="D832" s="179"/>
      <c r="E832" s="179"/>
      <c r="F832" s="179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80"/>
    </row>
    <row r="833" spans="2:48" s="126" customFormat="1" ht="6.75" customHeight="1">
      <c r="B833" s="179"/>
      <c r="C833" s="179"/>
      <c r="D833" s="179"/>
      <c r="E833" s="179"/>
      <c r="F833" s="179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80"/>
    </row>
    <row r="834" spans="2:48" s="126" customFormat="1" ht="6.75" customHeight="1">
      <c r="B834" s="179"/>
      <c r="C834" s="179"/>
      <c r="D834" s="179"/>
      <c r="E834" s="179"/>
      <c r="F834" s="179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80"/>
    </row>
    <row r="835" spans="2:48" s="126" customFormat="1" ht="6.75" customHeight="1">
      <c r="B835" s="179"/>
      <c r="C835" s="179"/>
      <c r="D835" s="179"/>
      <c r="E835" s="179"/>
      <c r="F835" s="179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80"/>
    </row>
    <row r="836" spans="2:48" s="126" customFormat="1" ht="6.75" customHeight="1">
      <c r="B836" s="179"/>
      <c r="C836" s="179"/>
      <c r="D836" s="179"/>
      <c r="E836" s="179"/>
      <c r="F836" s="179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79"/>
      <c r="AP836" s="179"/>
      <c r="AQ836" s="179"/>
      <c r="AR836" s="179"/>
      <c r="AS836" s="179"/>
      <c r="AT836" s="179"/>
      <c r="AU836" s="179"/>
      <c r="AV836" s="180"/>
    </row>
    <row r="837" spans="2:48" s="126" customFormat="1" ht="6.75" customHeight="1">
      <c r="B837" s="179"/>
      <c r="C837" s="179"/>
      <c r="D837" s="179"/>
      <c r="E837" s="179"/>
      <c r="F837" s="179"/>
      <c r="G837" s="179"/>
      <c r="H837" s="179"/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80"/>
    </row>
    <row r="838" spans="2:48" s="126" customFormat="1" ht="6.75" customHeight="1">
      <c r="B838" s="179"/>
      <c r="C838" s="179"/>
      <c r="D838" s="179"/>
      <c r="E838" s="179"/>
      <c r="F838" s="179"/>
      <c r="G838" s="179"/>
      <c r="H838" s="179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80"/>
    </row>
    <row r="839" spans="2:48" s="126" customFormat="1" ht="6.75" customHeight="1">
      <c r="B839" s="179"/>
      <c r="C839" s="179"/>
      <c r="D839" s="179"/>
      <c r="E839" s="179"/>
      <c r="F839" s="179"/>
      <c r="G839" s="179"/>
      <c r="H839" s="179"/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80"/>
    </row>
    <row r="840" spans="2:48" s="126" customFormat="1" ht="6.75" customHeight="1">
      <c r="B840" s="179"/>
      <c r="C840" s="179"/>
      <c r="D840" s="179"/>
      <c r="E840" s="179"/>
      <c r="F840" s="179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80"/>
    </row>
    <row r="841" spans="2:48" s="126" customFormat="1" ht="6.75" customHeight="1">
      <c r="B841" s="179"/>
      <c r="C841" s="179"/>
      <c r="D841" s="179"/>
      <c r="E841" s="179"/>
      <c r="F841" s="179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80"/>
    </row>
    <row r="842" spans="2:48" s="126" customFormat="1" ht="6.75" customHeight="1">
      <c r="B842" s="179"/>
      <c r="C842" s="179"/>
      <c r="D842" s="179"/>
      <c r="E842" s="179"/>
      <c r="F842" s="179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80"/>
    </row>
    <row r="843" spans="2:48" s="126" customFormat="1" ht="6.75" customHeight="1">
      <c r="B843" s="179"/>
      <c r="C843" s="179"/>
      <c r="D843" s="179"/>
      <c r="E843" s="179"/>
      <c r="F843" s="179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80"/>
    </row>
    <row r="844" spans="2:48" s="126" customFormat="1" ht="6.75" customHeight="1">
      <c r="B844" s="179"/>
      <c r="C844" s="179"/>
      <c r="D844" s="179"/>
      <c r="E844" s="179"/>
      <c r="F844" s="179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80"/>
    </row>
    <row r="845" spans="2:48" s="126" customFormat="1" ht="6.75" customHeight="1">
      <c r="B845" s="179"/>
      <c r="C845" s="179"/>
      <c r="D845" s="179"/>
      <c r="E845" s="179"/>
      <c r="F845" s="179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80"/>
    </row>
    <row r="846" spans="2:48" s="126" customFormat="1" ht="6.75" customHeight="1">
      <c r="B846" s="179"/>
      <c r="C846" s="179"/>
      <c r="D846" s="179"/>
      <c r="E846" s="179"/>
      <c r="F846" s="179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80"/>
    </row>
    <row r="847" spans="2:48" s="126" customFormat="1" ht="6.75" customHeight="1">
      <c r="B847" s="179"/>
      <c r="C847" s="179"/>
      <c r="D847" s="179"/>
      <c r="E847" s="179"/>
      <c r="F847" s="179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80"/>
    </row>
    <row r="848" spans="2:48" s="126" customFormat="1" ht="6.75" customHeight="1">
      <c r="B848" s="179"/>
      <c r="C848" s="179"/>
      <c r="D848" s="179"/>
      <c r="E848" s="179"/>
      <c r="F848" s="179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80"/>
    </row>
    <row r="849" spans="2:48" s="126" customFormat="1" ht="6.75" customHeight="1">
      <c r="B849" s="179"/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80"/>
    </row>
    <row r="850" spans="2:48" s="126" customFormat="1" ht="6.75" customHeight="1">
      <c r="B850" s="179"/>
      <c r="C850" s="179"/>
      <c r="D850" s="179"/>
      <c r="E850" s="179"/>
      <c r="F850" s="179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80"/>
    </row>
    <row r="851" spans="2:48" s="126" customFormat="1" ht="6.75" customHeight="1">
      <c r="B851" s="179"/>
      <c r="C851" s="179"/>
      <c r="D851" s="179"/>
      <c r="E851" s="179"/>
      <c r="F851" s="179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80"/>
    </row>
    <row r="852" spans="2:48" s="126" customFormat="1" ht="6.75" customHeight="1">
      <c r="B852" s="179"/>
      <c r="C852" s="179"/>
      <c r="D852" s="179"/>
      <c r="E852" s="179"/>
      <c r="F852" s="179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80"/>
    </row>
    <row r="853" spans="2:48" s="126" customFormat="1" ht="6.75" customHeight="1">
      <c r="B853" s="179"/>
      <c r="C853" s="179"/>
      <c r="D853" s="179"/>
      <c r="E853" s="179"/>
      <c r="F853" s="179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80"/>
    </row>
    <row r="854" spans="2:48" s="126" customFormat="1" ht="6.75" customHeight="1">
      <c r="B854" s="179"/>
      <c r="C854" s="179"/>
      <c r="D854" s="179"/>
      <c r="E854" s="179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80"/>
    </row>
    <row r="855" spans="2:48" s="126" customFormat="1" ht="6.75" customHeight="1">
      <c r="B855" s="179"/>
      <c r="C855" s="179"/>
      <c r="D855" s="179"/>
      <c r="E855" s="179"/>
      <c r="F855" s="179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80"/>
    </row>
    <row r="856" spans="2:48" s="126" customFormat="1" ht="6.75" customHeight="1">
      <c r="B856" s="179"/>
      <c r="C856" s="179"/>
      <c r="D856" s="179"/>
      <c r="E856" s="179"/>
      <c r="F856" s="179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80"/>
    </row>
    <row r="857" spans="2:48" s="126" customFormat="1" ht="6.75" customHeight="1"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80"/>
    </row>
    <row r="858" spans="2:48" s="126" customFormat="1" ht="6.75" customHeight="1">
      <c r="B858" s="179"/>
      <c r="C858" s="179"/>
      <c r="D858" s="179"/>
      <c r="E858" s="179"/>
      <c r="F858" s="179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80"/>
    </row>
    <row r="859" spans="2:48" s="126" customFormat="1" ht="6.75" customHeight="1">
      <c r="B859" s="179"/>
      <c r="C859" s="179"/>
      <c r="D859" s="179"/>
      <c r="E859" s="179"/>
      <c r="F859" s="179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79"/>
      <c r="AP859" s="179"/>
      <c r="AQ859" s="179"/>
      <c r="AR859" s="179"/>
      <c r="AS859" s="179"/>
      <c r="AT859" s="179"/>
      <c r="AU859" s="179"/>
      <c r="AV859" s="180"/>
    </row>
    <row r="860" spans="2:48" s="126" customFormat="1" ht="6.75" customHeight="1">
      <c r="B860" s="179"/>
      <c r="C860" s="179"/>
      <c r="D860" s="179"/>
      <c r="E860" s="179"/>
      <c r="F860" s="179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80"/>
    </row>
    <row r="861" spans="2:48" s="126" customFormat="1" ht="6.75" customHeight="1"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80"/>
    </row>
    <row r="862" spans="2:48" s="126" customFormat="1" ht="6.75" customHeight="1">
      <c r="B862" s="179"/>
      <c r="C862" s="179"/>
      <c r="D862" s="179"/>
      <c r="E862" s="179"/>
      <c r="F862" s="179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80"/>
    </row>
    <row r="863" spans="2:48" s="126" customFormat="1" ht="6.75" customHeight="1">
      <c r="B863" s="179"/>
      <c r="C863" s="179"/>
      <c r="D863" s="179"/>
      <c r="E863" s="179"/>
      <c r="F863" s="179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80"/>
    </row>
    <row r="864" spans="2:48" s="126" customFormat="1" ht="6.75" customHeight="1">
      <c r="B864" s="179"/>
      <c r="C864" s="179"/>
      <c r="D864" s="179"/>
      <c r="E864" s="179"/>
      <c r="F864" s="179"/>
      <c r="G864" s="179"/>
      <c r="H864" s="179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79"/>
      <c r="AP864" s="179"/>
      <c r="AQ864" s="179"/>
      <c r="AR864" s="179"/>
      <c r="AS864" s="179"/>
      <c r="AT864" s="179"/>
      <c r="AU864" s="179"/>
      <c r="AV864" s="180"/>
    </row>
    <row r="865" spans="2:48" s="126" customFormat="1" ht="6.75" customHeight="1">
      <c r="B865" s="179"/>
      <c r="C865" s="179"/>
      <c r="D865" s="179"/>
      <c r="E865" s="179"/>
      <c r="F865" s="179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80"/>
    </row>
    <row r="866" spans="2:48" s="126" customFormat="1" ht="6.75" customHeight="1">
      <c r="B866" s="179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80"/>
    </row>
    <row r="867" spans="2:48" s="126" customFormat="1" ht="6.75" customHeight="1">
      <c r="B867" s="179"/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80"/>
    </row>
    <row r="868" spans="2:48" s="126" customFormat="1" ht="6.75" customHeight="1">
      <c r="B868" s="179"/>
      <c r="C868" s="179"/>
      <c r="D868" s="179"/>
      <c r="E868" s="179"/>
      <c r="F868" s="179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80"/>
    </row>
    <row r="869" spans="2:48" s="126" customFormat="1" ht="6.75" customHeight="1">
      <c r="B869" s="179"/>
      <c r="C869" s="179"/>
      <c r="D869" s="179"/>
      <c r="E869" s="179"/>
      <c r="F869" s="179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80"/>
    </row>
    <row r="870" spans="2:48" s="126" customFormat="1" ht="6.75" customHeight="1">
      <c r="B870" s="179"/>
      <c r="C870" s="179"/>
      <c r="D870" s="179"/>
      <c r="E870" s="179"/>
      <c r="F870" s="179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80"/>
    </row>
    <row r="871" spans="2:48" s="126" customFormat="1" ht="6.75" customHeight="1">
      <c r="B871" s="179"/>
      <c r="C871" s="179"/>
      <c r="D871" s="179"/>
      <c r="E871" s="179"/>
      <c r="F871" s="179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80"/>
    </row>
    <row r="872" spans="2:48" s="126" customFormat="1" ht="6.75" customHeight="1">
      <c r="B872" s="179"/>
      <c r="C872" s="179"/>
      <c r="D872" s="179"/>
      <c r="E872" s="179"/>
      <c r="F872" s="179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79"/>
      <c r="AP872" s="179"/>
      <c r="AQ872" s="179"/>
      <c r="AR872" s="179"/>
      <c r="AS872" s="179"/>
      <c r="AT872" s="179"/>
      <c r="AU872" s="179"/>
      <c r="AV872" s="180"/>
    </row>
    <row r="873" spans="2:48" s="126" customFormat="1" ht="6.75" customHeight="1">
      <c r="B873" s="179"/>
      <c r="C873" s="179"/>
      <c r="D873" s="179"/>
      <c r="E873" s="179"/>
      <c r="F873" s="179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80"/>
    </row>
    <row r="874" spans="2:48" s="126" customFormat="1" ht="6.75" customHeight="1">
      <c r="B874" s="179"/>
      <c r="C874" s="179"/>
      <c r="D874" s="179"/>
      <c r="E874" s="179"/>
      <c r="F874" s="179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80"/>
    </row>
    <row r="875" spans="2:48" s="126" customFormat="1" ht="6.75" customHeight="1">
      <c r="B875" s="179"/>
      <c r="C875" s="179"/>
      <c r="D875" s="179"/>
      <c r="E875" s="179"/>
      <c r="F875" s="179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80"/>
    </row>
    <row r="876" spans="2:48" s="126" customFormat="1" ht="6.75" customHeight="1">
      <c r="B876" s="179"/>
      <c r="C876" s="179"/>
      <c r="D876" s="179"/>
      <c r="E876" s="179"/>
      <c r="F876" s="179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80"/>
    </row>
    <row r="877" spans="2:48" s="126" customFormat="1" ht="6.75" customHeight="1">
      <c r="B877" s="179"/>
      <c r="C877" s="179"/>
      <c r="D877" s="179"/>
      <c r="E877" s="179"/>
      <c r="F877" s="179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80"/>
    </row>
    <row r="878" spans="2:48" s="126" customFormat="1" ht="6.75" customHeight="1">
      <c r="B878" s="179"/>
      <c r="C878" s="179"/>
      <c r="D878" s="179"/>
      <c r="E878" s="179"/>
      <c r="F878" s="179"/>
      <c r="G878" s="179"/>
      <c r="H878" s="179"/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79"/>
      <c r="AP878" s="179"/>
      <c r="AQ878" s="179"/>
      <c r="AR878" s="179"/>
      <c r="AS878" s="179"/>
      <c r="AT878" s="179"/>
      <c r="AU878" s="179"/>
      <c r="AV878" s="180"/>
    </row>
    <row r="879" spans="2:48" s="126" customFormat="1" ht="6.75" customHeight="1">
      <c r="B879" s="179"/>
      <c r="C879" s="179"/>
      <c r="D879" s="179"/>
      <c r="E879" s="179"/>
      <c r="F879" s="179"/>
      <c r="G879" s="179"/>
      <c r="H879" s="179"/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80"/>
    </row>
    <row r="880" spans="2:48" s="126" customFormat="1" ht="6.75" customHeight="1">
      <c r="B880" s="179"/>
      <c r="C880" s="179"/>
      <c r="D880" s="179"/>
      <c r="E880" s="179"/>
      <c r="F880" s="179"/>
      <c r="G880" s="179"/>
      <c r="H880" s="179"/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80"/>
    </row>
    <row r="881" spans="2:48" s="126" customFormat="1" ht="6.75" customHeight="1">
      <c r="B881" s="179"/>
      <c r="C881" s="179"/>
      <c r="D881" s="179"/>
      <c r="E881" s="179"/>
      <c r="F881" s="179"/>
      <c r="G881" s="179"/>
      <c r="H881" s="179"/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80"/>
    </row>
    <row r="882" spans="2:48" s="126" customFormat="1" ht="6.75" customHeight="1">
      <c r="B882" s="179"/>
      <c r="C882" s="179"/>
      <c r="D882" s="179"/>
      <c r="E882" s="179"/>
      <c r="F882" s="179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80"/>
    </row>
    <row r="883" spans="2:48" s="126" customFormat="1" ht="6.75" customHeight="1">
      <c r="B883" s="179"/>
      <c r="C883" s="179"/>
      <c r="D883" s="179"/>
      <c r="E883" s="179"/>
      <c r="F883" s="179"/>
      <c r="G883" s="179"/>
      <c r="H883" s="179"/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80"/>
    </row>
    <row r="884" spans="2:48" s="126" customFormat="1" ht="6.75" customHeight="1">
      <c r="B884" s="179"/>
      <c r="C884" s="179"/>
      <c r="D884" s="179"/>
      <c r="E884" s="179"/>
      <c r="F884" s="179"/>
      <c r="G884" s="179"/>
      <c r="H884" s="179"/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80"/>
    </row>
    <row r="885" spans="2:48" s="126" customFormat="1" ht="6.75" customHeight="1">
      <c r="B885" s="179"/>
      <c r="C885" s="179"/>
      <c r="D885" s="179"/>
      <c r="E885" s="179"/>
      <c r="F885" s="179"/>
      <c r="G885" s="179"/>
      <c r="H885" s="179"/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80"/>
    </row>
    <row r="886" spans="2:48" s="126" customFormat="1" ht="6.75" customHeight="1">
      <c r="B886" s="179"/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80"/>
    </row>
    <row r="887" spans="2:48" s="126" customFormat="1" ht="6.75" customHeight="1">
      <c r="B887" s="179"/>
      <c r="C887" s="179"/>
      <c r="D887" s="179"/>
      <c r="E887" s="179"/>
      <c r="F887" s="179"/>
      <c r="G887" s="179"/>
      <c r="H887" s="179"/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80"/>
    </row>
    <row r="888" spans="2:48" s="126" customFormat="1" ht="6.75" customHeight="1">
      <c r="B888" s="179"/>
      <c r="C888" s="179"/>
      <c r="D888" s="179"/>
      <c r="E888" s="179"/>
      <c r="F888" s="179"/>
      <c r="G888" s="179"/>
      <c r="H888" s="179"/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80"/>
    </row>
    <row r="889" spans="2:48" s="126" customFormat="1" ht="6.75" customHeight="1">
      <c r="B889" s="179"/>
      <c r="C889" s="179"/>
      <c r="D889" s="179"/>
      <c r="E889" s="179"/>
      <c r="F889" s="179"/>
      <c r="G889" s="179"/>
      <c r="H889" s="179"/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80"/>
    </row>
    <row r="890" spans="2:48" s="126" customFormat="1" ht="6.75" customHeight="1">
      <c r="B890" s="179"/>
      <c r="C890" s="179"/>
      <c r="D890" s="179"/>
      <c r="E890" s="179"/>
      <c r="F890" s="179"/>
      <c r="G890" s="179"/>
      <c r="H890" s="179"/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80"/>
    </row>
    <row r="891" spans="2:48" s="126" customFormat="1" ht="6.75" customHeight="1">
      <c r="B891" s="179"/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80"/>
    </row>
    <row r="892" spans="2:48" s="126" customFormat="1" ht="6.75" customHeight="1">
      <c r="B892" s="179"/>
      <c r="C892" s="179"/>
      <c r="D892" s="179"/>
      <c r="E892" s="179"/>
      <c r="F892" s="179"/>
      <c r="G892" s="179"/>
      <c r="H892" s="179"/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80"/>
    </row>
    <row r="893" spans="2:48" s="126" customFormat="1" ht="6.75" customHeight="1">
      <c r="B893" s="179"/>
      <c r="C893" s="179"/>
      <c r="D893" s="179"/>
      <c r="E893" s="179"/>
      <c r="F893" s="179"/>
      <c r="G893" s="179"/>
      <c r="H893" s="179"/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80"/>
    </row>
    <row r="894" spans="2:48" s="126" customFormat="1" ht="6.75" customHeight="1">
      <c r="B894" s="179"/>
      <c r="C894" s="179"/>
      <c r="D894" s="179"/>
      <c r="E894" s="179"/>
      <c r="F894" s="179"/>
      <c r="G894" s="179"/>
      <c r="H894" s="179"/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80"/>
    </row>
    <row r="895" spans="2:48" s="126" customFormat="1" ht="6.75" customHeight="1">
      <c r="B895" s="179"/>
      <c r="C895" s="179"/>
      <c r="D895" s="179"/>
      <c r="E895" s="179"/>
      <c r="F895" s="179"/>
      <c r="G895" s="179"/>
      <c r="H895" s="179"/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80"/>
    </row>
    <row r="896" spans="2:48" s="126" customFormat="1" ht="6.75" customHeight="1">
      <c r="B896" s="179"/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80"/>
    </row>
    <row r="897" spans="2:48" s="126" customFormat="1" ht="6.75" customHeight="1">
      <c r="B897" s="179"/>
      <c r="C897" s="179"/>
      <c r="D897" s="179"/>
      <c r="E897" s="179"/>
      <c r="F897" s="179"/>
      <c r="G897" s="179"/>
      <c r="H897" s="179"/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80"/>
    </row>
    <row r="898" spans="2:48" s="126" customFormat="1" ht="6.75" customHeight="1">
      <c r="B898" s="179"/>
      <c r="C898" s="179"/>
      <c r="D898" s="179"/>
      <c r="E898" s="179"/>
      <c r="F898" s="179"/>
      <c r="G898" s="179"/>
      <c r="H898" s="179"/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80"/>
    </row>
    <row r="899" spans="2:48" s="126" customFormat="1" ht="6.75" customHeight="1">
      <c r="B899" s="179"/>
      <c r="C899" s="179"/>
      <c r="D899" s="179"/>
      <c r="E899" s="179"/>
      <c r="F899" s="179"/>
      <c r="G899" s="179"/>
      <c r="H899" s="179"/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80"/>
    </row>
    <row r="900" spans="2:48" s="126" customFormat="1" ht="6.75" customHeight="1">
      <c r="B900" s="179"/>
      <c r="C900" s="179"/>
      <c r="D900" s="179"/>
      <c r="E900" s="179"/>
      <c r="F900" s="179"/>
      <c r="G900" s="179"/>
      <c r="H900" s="179"/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80"/>
    </row>
    <row r="901" spans="2:48" s="126" customFormat="1" ht="6.75" customHeight="1">
      <c r="B901" s="179"/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  <c r="AK901" s="179"/>
      <c r="AL901" s="179"/>
      <c r="AM901" s="179"/>
      <c r="AN901" s="179"/>
      <c r="AO901" s="179"/>
      <c r="AP901" s="179"/>
      <c r="AQ901" s="179"/>
      <c r="AR901" s="179"/>
      <c r="AS901" s="179"/>
      <c r="AT901" s="179"/>
      <c r="AU901" s="179"/>
      <c r="AV901" s="180"/>
    </row>
    <row r="902" spans="2:48" s="126" customFormat="1" ht="6.75" customHeight="1">
      <c r="B902" s="179"/>
      <c r="C902" s="179"/>
      <c r="D902" s="179"/>
      <c r="E902" s="179"/>
      <c r="F902" s="179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80"/>
    </row>
    <row r="903" spans="2:48" s="126" customFormat="1" ht="6.75" customHeight="1">
      <c r="B903" s="179"/>
      <c r="C903" s="179"/>
      <c r="D903" s="179"/>
      <c r="E903" s="179"/>
      <c r="F903" s="179"/>
      <c r="G903" s="179"/>
      <c r="H903" s="179"/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80"/>
    </row>
    <row r="904" spans="2:48" s="126" customFormat="1" ht="6.75" customHeight="1">
      <c r="B904" s="179"/>
      <c r="C904" s="179"/>
      <c r="D904" s="179"/>
      <c r="E904" s="179"/>
      <c r="F904" s="179"/>
      <c r="G904" s="179"/>
      <c r="H904" s="179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80"/>
    </row>
    <row r="905" spans="2:48" s="126" customFormat="1" ht="6.75" customHeight="1">
      <c r="B905" s="179"/>
      <c r="C905" s="179"/>
      <c r="D905" s="179"/>
      <c r="E905" s="179"/>
      <c r="F905" s="179"/>
      <c r="G905" s="179"/>
      <c r="H905" s="179"/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80"/>
    </row>
    <row r="906" spans="2:48" s="126" customFormat="1" ht="6.75" customHeight="1">
      <c r="B906" s="179"/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  <c r="AK906" s="179"/>
      <c r="AL906" s="179"/>
      <c r="AM906" s="179"/>
      <c r="AN906" s="179"/>
      <c r="AO906" s="179"/>
      <c r="AP906" s="179"/>
      <c r="AQ906" s="179"/>
      <c r="AR906" s="179"/>
      <c r="AS906" s="179"/>
      <c r="AT906" s="179"/>
      <c r="AU906" s="179"/>
      <c r="AV906" s="180"/>
    </row>
    <row r="907" spans="2:48" s="126" customFormat="1" ht="6.75" customHeight="1">
      <c r="B907" s="179"/>
      <c r="C907" s="179"/>
      <c r="D907" s="179"/>
      <c r="E907" s="179"/>
      <c r="F907" s="179"/>
      <c r="G907" s="179"/>
      <c r="H907" s="179"/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80"/>
    </row>
    <row r="908" spans="2:48" s="126" customFormat="1" ht="6.75" customHeight="1">
      <c r="B908" s="179"/>
      <c r="C908" s="179"/>
      <c r="D908" s="179"/>
      <c r="E908" s="179"/>
      <c r="F908" s="179"/>
      <c r="G908" s="179"/>
      <c r="H908" s="179"/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80"/>
    </row>
    <row r="909" spans="2:48" s="126" customFormat="1" ht="6.75" customHeight="1">
      <c r="B909" s="179"/>
      <c r="C909" s="179"/>
      <c r="D909" s="179"/>
      <c r="E909" s="179"/>
      <c r="F909" s="179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80"/>
    </row>
    <row r="910" spans="2:48" s="126" customFormat="1" ht="6.75" customHeight="1">
      <c r="B910" s="179"/>
      <c r="C910" s="179"/>
      <c r="D910" s="179"/>
      <c r="E910" s="179"/>
      <c r="F910" s="179"/>
      <c r="G910" s="179"/>
      <c r="H910" s="179"/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80"/>
    </row>
    <row r="911" spans="2:48" s="126" customFormat="1" ht="6.75" customHeight="1">
      <c r="B911" s="179"/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80"/>
    </row>
    <row r="912" spans="2:48" s="126" customFormat="1" ht="6.75" customHeight="1">
      <c r="B912" s="179"/>
      <c r="C912" s="179"/>
      <c r="D912" s="179"/>
      <c r="E912" s="179"/>
      <c r="F912" s="179"/>
      <c r="G912" s="179"/>
      <c r="H912" s="179"/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80"/>
    </row>
    <row r="913" spans="2:48" s="126" customFormat="1" ht="6.75" customHeight="1"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80"/>
    </row>
    <row r="914" spans="2:48" s="126" customFormat="1" ht="6.75" customHeight="1">
      <c r="B914" s="179"/>
      <c r="C914" s="179"/>
      <c r="D914" s="179"/>
      <c r="E914" s="179"/>
      <c r="F914" s="179"/>
      <c r="G914" s="179"/>
      <c r="H914" s="179"/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  <c r="AK914" s="179"/>
      <c r="AL914" s="179"/>
      <c r="AM914" s="179"/>
      <c r="AN914" s="179"/>
      <c r="AO914" s="179"/>
      <c r="AP914" s="179"/>
      <c r="AQ914" s="179"/>
      <c r="AR914" s="179"/>
      <c r="AS914" s="179"/>
      <c r="AT914" s="179"/>
      <c r="AU914" s="179"/>
      <c r="AV914" s="180"/>
    </row>
    <row r="915" spans="2:48" s="126" customFormat="1" ht="6.75" customHeight="1">
      <c r="B915" s="179"/>
      <c r="C915" s="179"/>
      <c r="D915" s="179"/>
      <c r="E915" s="179"/>
      <c r="F915" s="179"/>
      <c r="G915" s="179"/>
      <c r="H915" s="179"/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80"/>
    </row>
    <row r="916" spans="2:48" s="126" customFormat="1" ht="6.75" customHeight="1">
      <c r="B916" s="179"/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80"/>
    </row>
    <row r="917" spans="2:48" s="126" customFormat="1" ht="6.75" customHeight="1">
      <c r="B917" s="179"/>
      <c r="C917" s="179"/>
      <c r="D917" s="179"/>
      <c r="E917" s="179"/>
      <c r="F917" s="179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80"/>
    </row>
    <row r="918" spans="2:48" s="126" customFormat="1" ht="6.75" customHeight="1">
      <c r="B918" s="179"/>
      <c r="C918" s="179"/>
      <c r="D918" s="179"/>
      <c r="E918" s="179"/>
      <c r="F918" s="179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80"/>
    </row>
    <row r="919" spans="2:48" s="126" customFormat="1" ht="6.75" customHeight="1">
      <c r="B919" s="179"/>
      <c r="C919" s="179"/>
      <c r="D919" s="179"/>
      <c r="E919" s="179"/>
      <c r="F919" s="179"/>
      <c r="G919" s="179"/>
      <c r="H919" s="179"/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80"/>
    </row>
    <row r="920" spans="2:48" s="126" customFormat="1" ht="6.75" customHeight="1">
      <c r="B920" s="179"/>
      <c r="C920" s="179"/>
      <c r="D920" s="179"/>
      <c r="E920" s="179"/>
      <c r="F920" s="179"/>
      <c r="G920" s="179"/>
      <c r="H920" s="179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  <c r="AK920" s="179"/>
      <c r="AL920" s="179"/>
      <c r="AM920" s="179"/>
      <c r="AN920" s="179"/>
      <c r="AO920" s="179"/>
      <c r="AP920" s="179"/>
      <c r="AQ920" s="179"/>
      <c r="AR920" s="179"/>
      <c r="AS920" s="179"/>
      <c r="AT920" s="179"/>
      <c r="AU920" s="179"/>
      <c r="AV920" s="180"/>
    </row>
    <row r="921" spans="2:48" s="126" customFormat="1" ht="6.75" customHeight="1">
      <c r="B921" s="179"/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80"/>
    </row>
    <row r="922" spans="2:48" s="126" customFormat="1" ht="6.75" customHeight="1">
      <c r="B922" s="179"/>
      <c r="C922" s="179"/>
      <c r="D922" s="179"/>
      <c r="E922" s="179"/>
      <c r="F922" s="179"/>
      <c r="G922" s="179"/>
      <c r="H922" s="179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80"/>
    </row>
    <row r="923" spans="2:48" s="126" customFormat="1" ht="6.75" customHeight="1">
      <c r="B923" s="179"/>
      <c r="C923" s="179"/>
      <c r="D923" s="179"/>
      <c r="E923" s="179"/>
      <c r="F923" s="179"/>
      <c r="G923" s="179"/>
      <c r="H923" s="179"/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80"/>
    </row>
    <row r="924" spans="2:48" s="126" customFormat="1" ht="6.75" customHeight="1">
      <c r="B924" s="179"/>
      <c r="C924" s="179"/>
      <c r="D924" s="179"/>
      <c r="E924" s="179"/>
      <c r="F924" s="179"/>
      <c r="G924" s="179"/>
      <c r="H924" s="179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80"/>
    </row>
    <row r="925" spans="2:48" s="126" customFormat="1" ht="6.75" customHeight="1">
      <c r="B925" s="179"/>
      <c r="C925" s="179"/>
      <c r="D925" s="179"/>
      <c r="E925" s="179"/>
      <c r="F925" s="179"/>
      <c r="G925" s="179"/>
      <c r="H925" s="179"/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80"/>
    </row>
    <row r="926" spans="2:48" s="126" customFormat="1" ht="6.75" customHeight="1">
      <c r="B926" s="179"/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80"/>
    </row>
    <row r="927" spans="2:48" s="126" customFormat="1" ht="6.75" customHeight="1">
      <c r="B927" s="179"/>
      <c r="C927" s="179"/>
      <c r="D927" s="179"/>
      <c r="E927" s="179"/>
      <c r="F927" s="179"/>
      <c r="G927" s="179"/>
      <c r="H927" s="179"/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80"/>
    </row>
    <row r="928" spans="2:48" s="126" customFormat="1" ht="6.75" customHeight="1">
      <c r="B928" s="179"/>
      <c r="C928" s="179"/>
      <c r="D928" s="179"/>
      <c r="E928" s="179"/>
      <c r="F928" s="179"/>
      <c r="G928" s="179"/>
      <c r="H928" s="179"/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80"/>
    </row>
    <row r="929" spans="2:48" s="126" customFormat="1" ht="6.75" customHeight="1">
      <c r="B929" s="179"/>
      <c r="C929" s="179"/>
      <c r="D929" s="179"/>
      <c r="E929" s="179"/>
      <c r="F929" s="179"/>
      <c r="G929" s="179"/>
      <c r="H929" s="179"/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80"/>
    </row>
    <row r="930" spans="2:48" s="126" customFormat="1" ht="6.75" customHeight="1">
      <c r="B930" s="179"/>
      <c r="C930" s="179"/>
      <c r="D930" s="179"/>
      <c r="E930" s="179"/>
      <c r="F930" s="179"/>
      <c r="G930" s="179"/>
      <c r="H930" s="179"/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80"/>
    </row>
    <row r="931" spans="2:48" s="126" customFormat="1" ht="6.75" customHeight="1">
      <c r="B931" s="179"/>
      <c r="C931" s="179"/>
      <c r="D931" s="179"/>
      <c r="E931" s="179"/>
      <c r="F931" s="179"/>
      <c r="G931" s="179"/>
      <c r="H931" s="179"/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80"/>
    </row>
    <row r="932" spans="2:48" s="126" customFormat="1" ht="6.75" customHeight="1">
      <c r="B932" s="179"/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80"/>
    </row>
    <row r="933" spans="2:48" s="126" customFormat="1" ht="6.75" customHeight="1">
      <c r="B933" s="179"/>
      <c r="C933" s="179"/>
      <c r="D933" s="179"/>
      <c r="E933" s="179"/>
      <c r="F933" s="179"/>
      <c r="G933" s="179"/>
      <c r="H933" s="179"/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80"/>
    </row>
    <row r="934" spans="2:48" s="126" customFormat="1" ht="6.75" customHeight="1">
      <c r="B934" s="179"/>
      <c r="C934" s="179"/>
      <c r="D934" s="179"/>
      <c r="E934" s="179"/>
      <c r="F934" s="179"/>
      <c r="G934" s="179"/>
      <c r="H934" s="179"/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80"/>
    </row>
    <row r="935" spans="2:48" s="126" customFormat="1" ht="6.75" customHeight="1">
      <c r="B935" s="179"/>
      <c r="C935" s="179"/>
      <c r="D935" s="179"/>
      <c r="E935" s="179"/>
      <c r="F935" s="179"/>
      <c r="G935" s="179"/>
      <c r="H935" s="179"/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80"/>
    </row>
    <row r="936" spans="2:48" s="126" customFormat="1" ht="6.75" customHeight="1">
      <c r="B936" s="179"/>
      <c r="C936" s="179"/>
      <c r="D936" s="179"/>
      <c r="E936" s="179"/>
      <c r="F936" s="179"/>
      <c r="G936" s="179"/>
      <c r="H936" s="179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80"/>
    </row>
    <row r="937" spans="2:48" s="126" customFormat="1" ht="6.75" customHeight="1">
      <c r="B937" s="179"/>
      <c r="C937" s="179"/>
      <c r="D937" s="179"/>
      <c r="E937" s="179"/>
      <c r="F937" s="179"/>
      <c r="G937" s="179"/>
      <c r="H937" s="179"/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80"/>
    </row>
    <row r="938" spans="2:48" s="126" customFormat="1" ht="6.75" customHeight="1">
      <c r="B938" s="179"/>
      <c r="C938" s="179"/>
      <c r="D938" s="179"/>
      <c r="E938" s="179"/>
      <c r="F938" s="179"/>
      <c r="G938" s="179"/>
      <c r="H938" s="179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80"/>
    </row>
    <row r="939" spans="2:48" s="126" customFormat="1" ht="6.75" customHeight="1">
      <c r="B939" s="179"/>
      <c r="C939" s="179"/>
      <c r="D939" s="179"/>
      <c r="E939" s="179"/>
      <c r="F939" s="179"/>
      <c r="G939" s="179"/>
      <c r="H939" s="179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80"/>
    </row>
    <row r="940" spans="2:48" s="126" customFormat="1" ht="6.75" customHeight="1">
      <c r="B940" s="179"/>
      <c r="C940" s="179"/>
      <c r="D940" s="179"/>
      <c r="E940" s="179"/>
      <c r="F940" s="179"/>
      <c r="G940" s="179"/>
      <c r="H940" s="179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80"/>
    </row>
    <row r="941" spans="2:48" s="126" customFormat="1" ht="6.75" customHeight="1">
      <c r="B941" s="179"/>
      <c r="C941" s="179"/>
      <c r="D941" s="179"/>
      <c r="E941" s="179"/>
      <c r="F941" s="179"/>
      <c r="G941" s="179"/>
      <c r="H941" s="179"/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80"/>
    </row>
    <row r="942" spans="2:48" s="126" customFormat="1" ht="6.75" customHeight="1">
      <c r="B942" s="179"/>
      <c r="C942" s="179"/>
      <c r="D942" s="179"/>
      <c r="E942" s="179"/>
      <c r="F942" s="179"/>
      <c r="G942" s="179"/>
      <c r="H942" s="179"/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80"/>
    </row>
    <row r="943" spans="2:48" s="126" customFormat="1" ht="6.75" customHeight="1">
      <c r="B943" s="179"/>
      <c r="C943" s="179"/>
      <c r="D943" s="179"/>
      <c r="E943" s="179"/>
      <c r="F943" s="179"/>
      <c r="G943" s="179"/>
      <c r="H943" s="179"/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  <c r="AN943" s="179"/>
      <c r="AO943" s="179"/>
      <c r="AP943" s="179"/>
      <c r="AQ943" s="179"/>
      <c r="AR943" s="179"/>
      <c r="AS943" s="179"/>
      <c r="AT943" s="179"/>
      <c r="AU943" s="179"/>
      <c r="AV943" s="180"/>
    </row>
    <row r="944" spans="2:48" s="126" customFormat="1" ht="6.75" customHeight="1">
      <c r="B944" s="179"/>
      <c r="C944" s="179"/>
      <c r="D944" s="179"/>
      <c r="E944" s="179"/>
      <c r="F944" s="179"/>
      <c r="G944" s="179"/>
      <c r="H944" s="179"/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80"/>
    </row>
    <row r="945" spans="2:48" s="126" customFormat="1" ht="6.75" customHeight="1">
      <c r="B945" s="179"/>
      <c r="C945" s="179"/>
      <c r="D945" s="179"/>
      <c r="E945" s="179"/>
      <c r="F945" s="179"/>
      <c r="G945" s="179"/>
      <c r="H945" s="179"/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80"/>
    </row>
    <row r="946" spans="2:48" s="126" customFormat="1" ht="6.75" customHeight="1">
      <c r="B946" s="179"/>
      <c r="C946" s="179"/>
      <c r="D946" s="179"/>
      <c r="E946" s="179"/>
      <c r="F946" s="179"/>
      <c r="G946" s="179"/>
      <c r="H946" s="179"/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80"/>
    </row>
    <row r="947" spans="2:48" s="126" customFormat="1" ht="6.75" customHeight="1">
      <c r="B947" s="179"/>
      <c r="C947" s="179"/>
      <c r="D947" s="179"/>
      <c r="E947" s="179"/>
      <c r="F947" s="179"/>
      <c r="G947" s="179"/>
      <c r="H947" s="179"/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80"/>
    </row>
    <row r="948" spans="2:48" s="126" customFormat="1" ht="6.75" customHeight="1">
      <c r="B948" s="179"/>
      <c r="C948" s="179"/>
      <c r="D948" s="179"/>
      <c r="E948" s="179"/>
      <c r="F948" s="179"/>
      <c r="G948" s="179"/>
      <c r="H948" s="179"/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  <c r="AK948" s="179"/>
      <c r="AL948" s="179"/>
      <c r="AM948" s="179"/>
      <c r="AN948" s="179"/>
      <c r="AO948" s="179"/>
      <c r="AP948" s="179"/>
      <c r="AQ948" s="179"/>
      <c r="AR948" s="179"/>
      <c r="AS948" s="179"/>
      <c r="AT948" s="179"/>
      <c r="AU948" s="179"/>
      <c r="AV948" s="180"/>
    </row>
    <row r="949" spans="2:48" s="126" customFormat="1" ht="6.75" customHeight="1">
      <c r="B949" s="179"/>
      <c r="C949" s="179"/>
      <c r="D949" s="179"/>
      <c r="E949" s="179"/>
      <c r="F949" s="179"/>
      <c r="G949" s="179"/>
      <c r="H949" s="179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80"/>
    </row>
    <row r="950" spans="2:48" s="126" customFormat="1" ht="6.75" customHeight="1">
      <c r="B950" s="179"/>
      <c r="C950" s="179"/>
      <c r="D950" s="179"/>
      <c r="E950" s="179"/>
      <c r="F950" s="179"/>
      <c r="G950" s="179"/>
      <c r="H950" s="179"/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80"/>
    </row>
    <row r="951" spans="2:48" s="126" customFormat="1" ht="6.75" customHeight="1">
      <c r="B951" s="179"/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  <c r="AK951" s="179"/>
      <c r="AL951" s="179"/>
      <c r="AM951" s="179"/>
      <c r="AN951" s="179"/>
      <c r="AO951" s="179"/>
      <c r="AP951" s="179"/>
      <c r="AQ951" s="179"/>
      <c r="AR951" s="179"/>
      <c r="AS951" s="179"/>
      <c r="AT951" s="179"/>
      <c r="AU951" s="179"/>
      <c r="AV951" s="180"/>
    </row>
    <row r="952" spans="2:48" s="126" customFormat="1" ht="6.75" customHeight="1">
      <c r="B952" s="179"/>
      <c r="C952" s="179"/>
      <c r="D952" s="179"/>
      <c r="E952" s="179"/>
      <c r="F952" s="179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80"/>
    </row>
    <row r="953" spans="2:48" s="126" customFormat="1" ht="6.75" customHeight="1">
      <c r="B953" s="179"/>
      <c r="C953" s="179"/>
      <c r="D953" s="179"/>
      <c r="E953" s="179"/>
      <c r="F953" s="179"/>
      <c r="G953" s="179"/>
      <c r="H953" s="179"/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80"/>
    </row>
    <row r="954" spans="2:48" s="126" customFormat="1" ht="6.75" customHeight="1">
      <c r="B954" s="179"/>
      <c r="C954" s="179"/>
      <c r="D954" s="179"/>
      <c r="E954" s="179"/>
      <c r="F954" s="179"/>
      <c r="G954" s="179"/>
      <c r="H954" s="179"/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80"/>
    </row>
    <row r="955" spans="2:48" s="126" customFormat="1" ht="6.75" customHeight="1">
      <c r="B955" s="179"/>
      <c r="C955" s="179"/>
      <c r="D955" s="179"/>
      <c r="E955" s="179"/>
      <c r="F955" s="179"/>
      <c r="G955" s="179"/>
      <c r="H955" s="179"/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80"/>
    </row>
    <row r="956" spans="2:48" s="126" customFormat="1" ht="6.75" customHeight="1">
      <c r="B956" s="179"/>
      <c r="C956" s="179"/>
      <c r="D956" s="179"/>
      <c r="E956" s="179"/>
      <c r="F956" s="179"/>
      <c r="G956" s="179"/>
      <c r="H956" s="179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80"/>
    </row>
    <row r="957" spans="2:48" s="126" customFormat="1" ht="6.75" customHeight="1">
      <c r="B957" s="179"/>
      <c r="C957" s="179"/>
      <c r="D957" s="179"/>
      <c r="E957" s="179"/>
      <c r="F957" s="179"/>
      <c r="G957" s="179"/>
      <c r="H957" s="179"/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80"/>
    </row>
    <row r="958" spans="2:48" s="126" customFormat="1" ht="6.75" customHeight="1">
      <c r="B958" s="179"/>
      <c r="C958" s="179"/>
      <c r="D958" s="179"/>
      <c r="E958" s="179"/>
      <c r="F958" s="179"/>
      <c r="G958" s="179"/>
      <c r="H958" s="179"/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80"/>
    </row>
    <row r="959" spans="2:48" s="126" customFormat="1" ht="6.75" customHeight="1">
      <c r="B959" s="179"/>
      <c r="C959" s="179"/>
      <c r="D959" s="179"/>
      <c r="E959" s="179"/>
      <c r="F959" s="179"/>
      <c r="G959" s="179"/>
      <c r="H959" s="179"/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80"/>
    </row>
    <row r="960" spans="2:48" s="126" customFormat="1" ht="6.75" customHeight="1">
      <c r="B960" s="179"/>
      <c r="C960" s="179"/>
      <c r="D960" s="179"/>
      <c r="E960" s="179"/>
      <c r="F960" s="179"/>
      <c r="G960" s="179"/>
      <c r="H960" s="179"/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80"/>
    </row>
    <row r="961" spans="2:48" s="126" customFormat="1" ht="6.75" customHeight="1">
      <c r="B961" s="179"/>
      <c r="C961" s="179"/>
      <c r="D961" s="179"/>
      <c r="E961" s="179"/>
      <c r="F961" s="179"/>
      <c r="G961" s="179"/>
      <c r="H961" s="179"/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80"/>
    </row>
    <row r="962" spans="2:48" s="126" customFormat="1" ht="6.75" customHeight="1">
      <c r="B962" s="179"/>
      <c r="C962" s="17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80"/>
    </row>
    <row r="963" spans="2:48" s="126" customFormat="1" ht="6.75" customHeight="1">
      <c r="B963" s="179"/>
      <c r="C963" s="179"/>
      <c r="D963" s="179"/>
      <c r="E963" s="179"/>
      <c r="F963" s="179"/>
      <c r="G963" s="179"/>
      <c r="H963" s="179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80"/>
    </row>
    <row r="964" spans="2:48" s="126" customFormat="1" ht="6.75" customHeight="1"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80"/>
    </row>
    <row r="965" spans="2:48" s="126" customFormat="1" ht="6.75" customHeight="1">
      <c r="B965" s="179"/>
      <c r="C965" s="179"/>
      <c r="D965" s="179"/>
      <c r="E965" s="179"/>
      <c r="F965" s="179"/>
      <c r="G965" s="179"/>
      <c r="H965" s="179"/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80"/>
    </row>
    <row r="966" spans="2:48" s="126" customFormat="1" ht="6.75" customHeight="1">
      <c r="B966" s="179"/>
      <c r="C966" s="179"/>
      <c r="D966" s="179"/>
      <c r="E966" s="179"/>
      <c r="F966" s="179"/>
      <c r="G966" s="179"/>
      <c r="H966" s="179"/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80"/>
    </row>
    <row r="967" spans="2:48" s="126" customFormat="1" ht="6.75" customHeight="1">
      <c r="B967" s="179"/>
      <c r="C967" s="179"/>
      <c r="D967" s="179"/>
      <c r="E967" s="179"/>
      <c r="F967" s="179"/>
      <c r="G967" s="179"/>
      <c r="H967" s="179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80"/>
    </row>
    <row r="968" spans="2:48" s="126" customFormat="1" ht="6.75" customHeight="1">
      <c r="B968" s="179"/>
      <c r="C968" s="179"/>
      <c r="D968" s="179"/>
      <c r="E968" s="179"/>
      <c r="F968" s="179"/>
      <c r="G968" s="179"/>
      <c r="H968" s="179"/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80"/>
    </row>
    <row r="969" spans="2:48" s="126" customFormat="1" ht="6.75" customHeight="1">
      <c r="B969" s="179"/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80"/>
    </row>
    <row r="970" spans="2:48" s="126" customFormat="1" ht="6.75" customHeight="1">
      <c r="B970" s="179"/>
      <c r="C970" s="179"/>
      <c r="D970" s="179"/>
      <c r="E970" s="179"/>
      <c r="F970" s="179"/>
      <c r="G970" s="179"/>
      <c r="H970" s="179"/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80"/>
    </row>
    <row r="971" spans="2:48" s="126" customFormat="1" ht="6.75" customHeight="1">
      <c r="B971" s="179"/>
      <c r="C971" s="179"/>
      <c r="D971" s="179"/>
      <c r="E971" s="179"/>
      <c r="F971" s="179"/>
      <c r="G971" s="179"/>
      <c r="H971" s="179"/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80"/>
    </row>
    <row r="972" spans="2:48" s="126" customFormat="1" ht="6.75" customHeight="1">
      <c r="B972" s="179"/>
      <c r="C972" s="179"/>
      <c r="D972" s="179"/>
      <c r="E972" s="179"/>
      <c r="F972" s="179"/>
      <c r="G972" s="179"/>
      <c r="H972" s="179"/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80"/>
    </row>
    <row r="973" spans="2:48" s="126" customFormat="1" ht="6.75" customHeight="1">
      <c r="B973" s="179"/>
      <c r="C973" s="179"/>
      <c r="D973" s="179"/>
      <c r="E973" s="179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80"/>
    </row>
    <row r="974" spans="2:48" s="126" customFormat="1" ht="6.75" customHeight="1">
      <c r="B974" s="179"/>
      <c r="C974" s="179"/>
      <c r="D974" s="179"/>
      <c r="E974" s="179"/>
      <c r="F974" s="179"/>
      <c r="G974" s="179"/>
      <c r="H974" s="179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79"/>
      <c r="AP974" s="179"/>
      <c r="AQ974" s="179"/>
      <c r="AR974" s="179"/>
      <c r="AS974" s="179"/>
      <c r="AT974" s="179"/>
      <c r="AU974" s="179"/>
      <c r="AV974" s="180"/>
    </row>
    <row r="975" spans="2:48" s="126" customFormat="1" ht="6.75" customHeight="1">
      <c r="B975" s="179"/>
      <c r="C975" s="179"/>
      <c r="D975" s="179"/>
      <c r="E975" s="179"/>
      <c r="F975" s="179"/>
      <c r="G975" s="179"/>
      <c r="H975" s="179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80"/>
    </row>
    <row r="976" spans="2:48" s="126" customFormat="1" ht="6.75" customHeight="1"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80"/>
    </row>
    <row r="977" spans="2:48" s="126" customFormat="1" ht="6.75" customHeight="1">
      <c r="B977" s="179"/>
      <c r="C977" s="179"/>
      <c r="D977" s="179"/>
      <c r="E977" s="179"/>
      <c r="F977" s="179"/>
      <c r="G977" s="179"/>
      <c r="H977" s="179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80"/>
    </row>
    <row r="978" spans="2:48" s="126" customFormat="1" ht="6.75" customHeight="1">
      <c r="B978" s="179"/>
      <c r="C978" s="179"/>
      <c r="D978" s="179"/>
      <c r="E978" s="179"/>
      <c r="F978" s="179"/>
      <c r="G978" s="179"/>
      <c r="H978" s="179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80"/>
    </row>
    <row r="979" spans="2:48" s="126" customFormat="1" ht="6.75" customHeight="1">
      <c r="B979" s="179"/>
      <c r="C979" s="179"/>
      <c r="D979" s="179"/>
      <c r="E979" s="179"/>
      <c r="F979" s="179"/>
      <c r="G979" s="179"/>
      <c r="H979" s="179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79"/>
      <c r="AP979" s="179"/>
      <c r="AQ979" s="179"/>
      <c r="AR979" s="179"/>
      <c r="AS979" s="179"/>
      <c r="AT979" s="179"/>
      <c r="AU979" s="179"/>
      <c r="AV979" s="180"/>
    </row>
    <row r="980" spans="2:48" s="126" customFormat="1" ht="6.75" customHeight="1">
      <c r="B980" s="179"/>
      <c r="C980" s="179"/>
      <c r="D980" s="179"/>
      <c r="E980" s="179"/>
      <c r="F980" s="179"/>
      <c r="G980" s="179"/>
      <c r="H980" s="179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80"/>
    </row>
    <row r="981" spans="2:48" s="126" customFormat="1" ht="6.75" customHeight="1">
      <c r="B981" s="179"/>
      <c r="C981" s="179"/>
      <c r="D981" s="179"/>
      <c r="E981" s="179"/>
      <c r="F981" s="179"/>
      <c r="G981" s="179"/>
      <c r="H981" s="179"/>
      <c r="I981" s="179"/>
      <c r="J981" s="179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80"/>
    </row>
    <row r="982" spans="2:48" s="126" customFormat="1" ht="6.75" customHeight="1">
      <c r="B982" s="179"/>
      <c r="C982" s="179"/>
      <c r="D982" s="179"/>
      <c r="E982" s="179"/>
      <c r="F982" s="179"/>
      <c r="G982" s="179"/>
      <c r="H982" s="179"/>
      <c r="I982" s="179"/>
      <c r="J982" s="179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80"/>
    </row>
    <row r="983" spans="2:48" s="126" customFormat="1" ht="6.75" customHeight="1">
      <c r="B983" s="179"/>
      <c r="C983" s="179"/>
      <c r="D983" s="179"/>
      <c r="E983" s="179"/>
      <c r="F983" s="179"/>
      <c r="G983" s="179"/>
      <c r="H983" s="179"/>
      <c r="I983" s="179"/>
      <c r="J983" s="179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80"/>
    </row>
    <row r="984" spans="2:48" s="126" customFormat="1" ht="6.75" customHeight="1">
      <c r="B984" s="179"/>
      <c r="C984" s="179"/>
      <c r="D984" s="179"/>
      <c r="E984" s="179"/>
      <c r="F984" s="179"/>
      <c r="G984" s="179"/>
      <c r="H984" s="179"/>
      <c r="I984" s="179"/>
      <c r="J984" s="179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80"/>
    </row>
    <row r="985" spans="2:48" s="126" customFormat="1" ht="6.75" customHeight="1">
      <c r="B985" s="179"/>
      <c r="C985" s="179"/>
      <c r="D985" s="179"/>
      <c r="E985" s="179"/>
      <c r="F985" s="179"/>
      <c r="G985" s="179"/>
      <c r="H985" s="179"/>
      <c r="I985" s="179"/>
      <c r="J985" s="179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80"/>
    </row>
    <row r="986" spans="2:48" s="126" customFormat="1" ht="6.75" customHeight="1">
      <c r="B986" s="179"/>
      <c r="C986" s="179"/>
      <c r="D986" s="179"/>
      <c r="E986" s="179"/>
      <c r="F986" s="179"/>
      <c r="G986" s="179"/>
      <c r="H986" s="179"/>
      <c r="I986" s="179"/>
      <c r="J986" s="179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80"/>
    </row>
    <row r="987" spans="2:48" s="126" customFormat="1" ht="6.75" customHeight="1">
      <c r="B987" s="179"/>
      <c r="C987" s="179"/>
      <c r="D987" s="179"/>
      <c r="E987" s="179"/>
      <c r="F987" s="179"/>
      <c r="G987" s="179"/>
      <c r="H987" s="179"/>
      <c r="I987" s="179"/>
      <c r="J987" s="179"/>
      <c r="K987" s="179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79"/>
      <c r="AJ987" s="179"/>
      <c r="AK987" s="179"/>
      <c r="AL987" s="179"/>
      <c r="AM987" s="179"/>
      <c r="AN987" s="179"/>
      <c r="AO987" s="179"/>
      <c r="AP987" s="179"/>
      <c r="AQ987" s="179"/>
      <c r="AR987" s="179"/>
      <c r="AS987" s="179"/>
      <c r="AT987" s="179"/>
      <c r="AU987" s="179"/>
      <c r="AV987" s="180"/>
    </row>
    <row r="988" spans="2:48" s="126" customFormat="1" ht="6.75" customHeight="1">
      <c r="B988" s="179"/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80"/>
    </row>
    <row r="989" spans="2:48" s="126" customFormat="1" ht="6.75" customHeight="1">
      <c r="B989" s="179"/>
      <c r="C989" s="179"/>
      <c r="D989" s="179"/>
      <c r="E989" s="179"/>
      <c r="F989" s="179"/>
      <c r="G989" s="179"/>
      <c r="H989" s="179"/>
      <c r="I989" s="179"/>
      <c r="J989" s="179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80"/>
    </row>
    <row r="990" spans="2:48" s="126" customFormat="1" ht="6.75" customHeight="1">
      <c r="B990" s="179"/>
      <c r="C990" s="179"/>
      <c r="D990" s="179"/>
      <c r="E990" s="179"/>
      <c r="F990" s="179"/>
      <c r="G990" s="179"/>
      <c r="H990" s="179"/>
      <c r="I990" s="179"/>
      <c r="J990" s="179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80"/>
    </row>
    <row r="991" spans="2:48" s="126" customFormat="1" ht="6.75" customHeight="1">
      <c r="B991" s="179"/>
      <c r="C991" s="179"/>
      <c r="D991" s="179"/>
      <c r="E991" s="179"/>
      <c r="F991" s="179"/>
      <c r="G991" s="179"/>
      <c r="H991" s="179"/>
      <c r="I991" s="179"/>
      <c r="J991" s="179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80"/>
    </row>
    <row r="992" spans="2:48" s="126" customFormat="1" ht="6.75" customHeight="1">
      <c r="B992" s="179"/>
      <c r="C992" s="179"/>
      <c r="D992" s="179"/>
      <c r="E992" s="179"/>
      <c r="F992" s="179"/>
      <c r="G992" s="179"/>
      <c r="H992" s="179"/>
      <c r="I992" s="179"/>
      <c r="J992" s="179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80"/>
    </row>
    <row r="993" spans="2:48" s="126" customFormat="1" ht="6.75" customHeight="1">
      <c r="B993" s="179"/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  <c r="M993" s="179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79"/>
      <c r="AJ993" s="179"/>
      <c r="AK993" s="179"/>
      <c r="AL993" s="179"/>
      <c r="AM993" s="179"/>
      <c r="AN993" s="179"/>
      <c r="AO993" s="179"/>
      <c r="AP993" s="179"/>
      <c r="AQ993" s="179"/>
      <c r="AR993" s="179"/>
      <c r="AS993" s="179"/>
      <c r="AT993" s="179"/>
      <c r="AU993" s="179"/>
      <c r="AV993" s="180"/>
    </row>
    <row r="994" spans="2:48" s="126" customFormat="1" ht="6.75" customHeight="1">
      <c r="B994" s="179"/>
      <c r="C994" s="179"/>
      <c r="D994" s="179"/>
      <c r="E994" s="179"/>
      <c r="F994" s="179"/>
      <c r="G994" s="179"/>
      <c r="H994" s="179"/>
      <c r="I994" s="179"/>
      <c r="J994" s="179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80"/>
    </row>
    <row r="995" spans="2:48" s="126" customFormat="1" ht="6.75" customHeight="1">
      <c r="B995" s="179"/>
      <c r="C995" s="179"/>
      <c r="D995" s="179"/>
      <c r="E995" s="179"/>
      <c r="F995" s="179"/>
      <c r="G995" s="179"/>
      <c r="H995" s="179"/>
      <c r="I995" s="179"/>
      <c r="J995" s="179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80"/>
    </row>
    <row r="996" spans="2:48" s="126" customFormat="1" ht="6.75" customHeight="1">
      <c r="B996" s="179"/>
      <c r="C996" s="179"/>
      <c r="D996" s="179"/>
      <c r="E996" s="179"/>
      <c r="F996" s="179"/>
      <c r="G996" s="179"/>
      <c r="H996" s="179"/>
      <c r="I996" s="179"/>
      <c r="J996" s="179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80"/>
    </row>
    <row r="997" spans="2:48" s="126" customFormat="1" ht="6.75" customHeight="1">
      <c r="B997" s="179"/>
      <c r="C997" s="179"/>
      <c r="D997" s="179"/>
      <c r="E997" s="179"/>
      <c r="F997" s="179"/>
      <c r="G997" s="179"/>
      <c r="H997" s="179"/>
      <c r="I997" s="179"/>
      <c r="J997" s="179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80"/>
    </row>
    <row r="998" spans="2:48" s="126" customFormat="1" ht="6.75" customHeight="1">
      <c r="B998" s="179"/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80"/>
    </row>
    <row r="999" spans="2:48" s="126" customFormat="1" ht="6.75" customHeight="1">
      <c r="B999" s="179"/>
      <c r="C999" s="179"/>
      <c r="D999" s="179"/>
      <c r="E999" s="179"/>
      <c r="F999" s="179"/>
      <c r="G999" s="179"/>
      <c r="H999" s="179"/>
      <c r="I999" s="179"/>
      <c r="J999" s="179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179"/>
      <c r="AU999" s="179"/>
      <c r="AV999" s="180"/>
    </row>
    <row r="1000" spans="2:48" s="126" customFormat="1" ht="6.75" customHeight="1">
      <c r="B1000" s="179"/>
      <c r="C1000" s="179"/>
      <c r="D1000" s="179"/>
      <c r="E1000" s="179"/>
      <c r="F1000" s="179"/>
      <c r="G1000" s="179"/>
      <c r="H1000" s="179"/>
      <c r="I1000" s="179"/>
      <c r="J1000" s="179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179"/>
      <c r="AU1000" s="179"/>
      <c r="AV1000" s="180"/>
    </row>
    <row r="1001" spans="2:48" s="126" customFormat="1" ht="6.75" customHeight="1">
      <c r="B1001" s="179"/>
      <c r="C1001" s="179"/>
      <c r="D1001" s="179"/>
      <c r="E1001" s="179"/>
      <c r="F1001" s="179"/>
      <c r="G1001" s="179"/>
      <c r="H1001" s="179"/>
      <c r="I1001" s="179"/>
      <c r="J1001" s="179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179"/>
      <c r="AU1001" s="179"/>
      <c r="AV1001" s="180"/>
    </row>
    <row r="1002" spans="2:48" s="126" customFormat="1" ht="6.75" customHeight="1">
      <c r="B1002" s="179"/>
      <c r="C1002" s="179"/>
      <c r="D1002" s="179"/>
      <c r="E1002" s="179"/>
      <c r="F1002" s="179"/>
      <c r="G1002" s="179"/>
      <c r="H1002" s="179"/>
      <c r="I1002" s="179"/>
      <c r="J1002" s="179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179"/>
      <c r="AU1002" s="179"/>
      <c r="AV1002" s="180"/>
    </row>
    <row r="1003" spans="2:48" s="126" customFormat="1" ht="6.75" customHeight="1">
      <c r="B1003" s="179"/>
      <c r="C1003" s="179"/>
      <c r="D1003" s="179"/>
      <c r="E1003" s="179"/>
      <c r="F1003" s="179"/>
      <c r="G1003" s="179"/>
      <c r="H1003" s="179"/>
      <c r="I1003" s="179"/>
      <c r="J1003" s="179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179"/>
      <c r="AU1003" s="179"/>
      <c r="AV1003" s="180"/>
    </row>
    <row r="1004" spans="2:48" s="126" customFormat="1" ht="6.75" customHeight="1">
      <c r="B1004" s="179"/>
      <c r="C1004" s="179"/>
      <c r="D1004" s="179"/>
      <c r="E1004" s="179"/>
      <c r="F1004" s="179"/>
      <c r="G1004" s="179"/>
      <c r="H1004" s="179"/>
      <c r="I1004" s="179"/>
      <c r="J1004" s="179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80"/>
    </row>
    <row r="1005" spans="2:48" s="126" customFormat="1" ht="6.75" customHeight="1">
      <c r="B1005" s="179"/>
      <c r="C1005" s="179"/>
      <c r="D1005" s="179"/>
      <c r="E1005" s="179"/>
      <c r="F1005" s="179"/>
      <c r="G1005" s="179"/>
      <c r="H1005" s="179"/>
      <c r="I1005" s="179"/>
      <c r="J1005" s="179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79"/>
      <c r="AP1005" s="179"/>
      <c r="AQ1005" s="179"/>
      <c r="AR1005" s="179"/>
      <c r="AS1005" s="179"/>
      <c r="AT1005" s="179"/>
      <c r="AU1005" s="179"/>
      <c r="AV1005" s="180"/>
    </row>
    <row r="1006" spans="2:48" s="126" customFormat="1" ht="6.75" customHeight="1">
      <c r="B1006" s="179"/>
      <c r="C1006" s="179"/>
      <c r="D1006" s="179"/>
      <c r="E1006" s="179"/>
      <c r="F1006" s="179"/>
      <c r="G1006" s="179"/>
      <c r="H1006" s="179"/>
      <c r="I1006" s="179"/>
      <c r="J1006" s="179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80"/>
    </row>
    <row r="1007" spans="2:48" s="126" customFormat="1" ht="6.75" customHeight="1">
      <c r="B1007" s="179"/>
      <c r="C1007" s="179"/>
      <c r="D1007" s="179"/>
      <c r="E1007" s="179"/>
      <c r="F1007" s="179"/>
      <c r="G1007" s="179"/>
      <c r="H1007" s="179"/>
      <c r="I1007" s="179"/>
      <c r="J1007" s="179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79"/>
      <c r="AP1007" s="179"/>
      <c r="AQ1007" s="179"/>
      <c r="AR1007" s="179"/>
      <c r="AS1007" s="179"/>
      <c r="AT1007" s="179"/>
      <c r="AU1007" s="179"/>
      <c r="AV1007" s="180"/>
    </row>
    <row r="1008" spans="2:48" s="126" customFormat="1" ht="6.75" customHeight="1">
      <c r="B1008" s="179"/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79"/>
      <c r="AP1008" s="179"/>
      <c r="AQ1008" s="179"/>
      <c r="AR1008" s="179"/>
      <c r="AS1008" s="179"/>
      <c r="AT1008" s="179"/>
      <c r="AU1008" s="179"/>
      <c r="AV1008" s="180"/>
    </row>
    <row r="1009" spans="2:48" s="126" customFormat="1" ht="6.75" customHeight="1">
      <c r="B1009" s="179"/>
      <c r="C1009" s="179"/>
      <c r="D1009" s="179"/>
      <c r="E1009" s="179"/>
      <c r="F1009" s="179"/>
      <c r="G1009" s="179"/>
      <c r="H1009" s="179"/>
      <c r="I1009" s="179"/>
      <c r="J1009" s="179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79"/>
      <c r="AP1009" s="179"/>
      <c r="AQ1009" s="179"/>
      <c r="AR1009" s="179"/>
      <c r="AS1009" s="179"/>
      <c r="AT1009" s="179"/>
      <c r="AU1009" s="179"/>
      <c r="AV1009" s="180"/>
    </row>
    <row r="1010" spans="2:48" s="126" customFormat="1" ht="6.75" customHeight="1">
      <c r="B1010" s="179"/>
      <c r="C1010" s="179"/>
      <c r="D1010" s="179"/>
      <c r="E1010" s="179"/>
      <c r="F1010" s="179"/>
      <c r="G1010" s="179"/>
      <c r="H1010" s="179"/>
      <c r="I1010" s="179"/>
      <c r="J1010" s="179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79"/>
      <c r="AP1010" s="179"/>
      <c r="AQ1010" s="179"/>
      <c r="AR1010" s="179"/>
      <c r="AS1010" s="179"/>
      <c r="AT1010" s="179"/>
      <c r="AU1010" s="179"/>
      <c r="AV1010" s="180"/>
    </row>
    <row r="1011" spans="2:48" s="126" customFormat="1" ht="6.75" customHeight="1">
      <c r="B1011" s="179"/>
      <c r="C1011" s="179"/>
      <c r="D1011" s="179"/>
      <c r="E1011" s="179"/>
      <c r="F1011" s="179"/>
      <c r="G1011" s="179"/>
      <c r="H1011" s="179"/>
      <c r="I1011" s="179"/>
      <c r="J1011" s="179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79"/>
      <c r="AP1011" s="179"/>
      <c r="AQ1011" s="179"/>
      <c r="AR1011" s="179"/>
      <c r="AS1011" s="179"/>
      <c r="AT1011" s="179"/>
      <c r="AU1011" s="179"/>
      <c r="AV1011" s="180"/>
    </row>
    <row r="1012" spans="2:48" s="126" customFormat="1" ht="6.75" customHeight="1">
      <c r="B1012" s="179"/>
      <c r="C1012" s="179"/>
      <c r="D1012" s="179"/>
      <c r="E1012" s="179"/>
      <c r="F1012" s="179"/>
      <c r="G1012" s="179"/>
      <c r="H1012" s="179"/>
      <c r="I1012" s="179"/>
      <c r="J1012" s="179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79"/>
      <c r="AP1012" s="179"/>
      <c r="AQ1012" s="179"/>
      <c r="AR1012" s="179"/>
      <c r="AS1012" s="179"/>
      <c r="AT1012" s="179"/>
      <c r="AU1012" s="179"/>
      <c r="AV1012" s="180"/>
    </row>
    <row r="1013" spans="2:48" s="126" customFormat="1" ht="6.75" customHeight="1">
      <c r="B1013" s="179"/>
      <c r="C1013" s="179"/>
      <c r="D1013" s="179"/>
      <c r="E1013" s="179"/>
      <c r="F1013" s="179"/>
      <c r="G1013" s="179"/>
      <c r="H1013" s="179"/>
      <c r="I1013" s="179"/>
      <c r="J1013" s="179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79"/>
      <c r="AP1013" s="179"/>
      <c r="AQ1013" s="179"/>
      <c r="AR1013" s="179"/>
      <c r="AS1013" s="179"/>
      <c r="AT1013" s="179"/>
      <c r="AU1013" s="179"/>
      <c r="AV1013" s="180"/>
    </row>
    <row r="1014" spans="2:48" s="126" customFormat="1" ht="6.75" customHeight="1">
      <c r="B1014" s="179"/>
      <c r="C1014" s="179"/>
      <c r="D1014" s="179"/>
      <c r="E1014" s="179"/>
      <c r="F1014" s="179"/>
      <c r="G1014" s="179"/>
      <c r="H1014" s="179"/>
      <c r="I1014" s="179"/>
      <c r="J1014" s="179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79"/>
      <c r="AP1014" s="179"/>
      <c r="AQ1014" s="179"/>
      <c r="AR1014" s="179"/>
      <c r="AS1014" s="179"/>
      <c r="AT1014" s="179"/>
      <c r="AU1014" s="179"/>
      <c r="AV1014" s="180"/>
    </row>
    <row r="1015" spans="2:48" s="126" customFormat="1" ht="6.75" customHeight="1">
      <c r="B1015" s="179"/>
      <c r="C1015" s="179"/>
      <c r="D1015" s="179"/>
      <c r="E1015" s="179"/>
      <c r="F1015" s="179"/>
      <c r="G1015" s="179"/>
      <c r="H1015" s="179"/>
      <c r="I1015" s="179"/>
      <c r="J1015" s="179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79"/>
      <c r="AP1015" s="179"/>
      <c r="AQ1015" s="179"/>
      <c r="AR1015" s="179"/>
      <c r="AS1015" s="179"/>
      <c r="AT1015" s="179"/>
      <c r="AU1015" s="179"/>
      <c r="AV1015" s="180"/>
    </row>
    <row r="1016" spans="2:48" s="126" customFormat="1" ht="6.75" customHeight="1">
      <c r="B1016" s="179"/>
      <c r="C1016" s="179"/>
      <c r="D1016" s="179"/>
      <c r="E1016" s="179"/>
      <c r="F1016" s="179"/>
      <c r="G1016" s="179"/>
      <c r="H1016" s="179"/>
      <c r="I1016" s="179"/>
      <c r="J1016" s="179"/>
      <c r="K1016" s="179"/>
      <c r="L1016" s="179"/>
      <c r="M1016" s="179"/>
      <c r="N1016" s="179"/>
      <c r="O1016" s="179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79"/>
      <c r="AJ1016" s="179"/>
      <c r="AK1016" s="179"/>
      <c r="AL1016" s="179"/>
      <c r="AM1016" s="179"/>
      <c r="AN1016" s="179"/>
      <c r="AO1016" s="179"/>
      <c r="AP1016" s="179"/>
      <c r="AQ1016" s="179"/>
      <c r="AR1016" s="179"/>
      <c r="AS1016" s="179"/>
      <c r="AT1016" s="179"/>
      <c r="AU1016" s="179"/>
      <c r="AV1016" s="180"/>
    </row>
    <row r="1017" spans="2:48" s="126" customFormat="1" ht="6.75" customHeight="1">
      <c r="B1017" s="179"/>
      <c r="C1017" s="179"/>
      <c r="D1017" s="179"/>
      <c r="E1017" s="179"/>
      <c r="F1017" s="179"/>
      <c r="G1017" s="179"/>
      <c r="H1017" s="179"/>
      <c r="I1017" s="179"/>
      <c r="J1017" s="179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79"/>
      <c r="AP1017" s="179"/>
      <c r="AQ1017" s="179"/>
      <c r="AR1017" s="179"/>
      <c r="AS1017" s="179"/>
      <c r="AT1017" s="179"/>
      <c r="AU1017" s="179"/>
      <c r="AV1017" s="180"/>
    </row>
    <row r="1018" spans="2:48" s="126" customFormat="1" ht="6.75" customHeight="1">
      <c r="B1018" s="179"/>
      <c r="C1018" s="179"/>
      <c r="D1018" s="179"/>
      <c r="E1018" s="179"/>
      <c r="F1018" s="179"/>
      <c r="G1018" s="179"/>
      <c r="H1018" s="179"/>
      <c r="I1018" s="179"/>
      <c r="J1018" s="179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79"/>
      <c r="AP1018" s="179"/>
      <c r="AQ1018" s="179"/>
      <c r="AR1018" s="179"/>
      <c r="AS1018" s="179"/>
      <c r="AT1018" s="179"/>
      <c r="AU1018" s="179"/>
      <c r="AV1018" s="180"/>
    </row>
    <row r="1019" spans="2:48" s="126" customFormat="1" ht="6.75" customHeight="1">
      <c r="B1019" s="179"/>
      <c r="C1019" s="179"/>
      <c r="D1019" s="179"/>
      <c r="E1019" s="179"/>
      <c r="F1019" s="179"/>
      <c r="G1019" s="179"/>
      <c r="H1019" s="179"/>
      <c r="I1019" s="179"/>
      <c r="J1019" s="179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79"/>
      <c r="AP1019" s="179"/>
      <c r="AQ1019" s="179"/>
      <c r="AR1019" s="179"/>
      <c r="AS1019" s="179"/>
      <c r="AT1019" s="179"/>
      <c r="AU1019" s="179"/>
      <c r="AV1019" s="180"/>
    </row>
    <row r="1020" spans="2:48" s="126" customFormat="1" ht="6.75" customHeight="1">
      <c r="B1020" s="179"/>
      <c r="C1020" s="179"/>
      <c r="D1020" s="179"/>
      <c r="E1020" s="179"/>
      <c r="F1020" s="179"/>
      <c r="G1020" s="179"/>
      <c r="H1020" s="179"/>
      <c r="I1020" s="179"/>
      <c r="J1020" s="179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79"/>
      <c r="AP1020" s="179"/>
      <c r="AQ1020" s="179"/>
      <c r="AR1020" s="179"/>
      <c r="AS1020" s="179"/>
      <c r="AT1020" s="179"/>
      <c r="AU1020" s="179"/>
      <c r="AV1020" s="180"/>
    </row>
    <row r="1021" spans="2:48" s="126" customFormat="1" ht="6.75" customHeight="1">
      <c r="B1021" s="179"/>
      <c r="C1021" s="179"/>
      <c r="D1021" s="179"/>
      <c r="E1021" s="179"/>
      <c r="F1021" s="179"/>
      <c r="G1021" s="179"/>
      <c r="H1021" s="179"/>
      <c r="I1021" s="179"/>
      <c r="J1021" s="179"/>
      <c r="K1021" s="179"/>
      <c r="L1021" s="179"/>
      <c r="M1021" s="179"/>
      <c r="N1021" s="179"/>
      <c r="O1021" s="179"/>
      <c r="P1021" s="179"/>
      <c r="Q1021" s="179"/>
      <c r="R1021" s="179"/>
      <c r="S1021" s="179"/>
      <c r="T1021" s="179"/>
      <c r="U1021" s="179"/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/>
      <c r="AG1021" s="179"/>
      <c r="AH1021" s="179"/>
      <c r="AI1021" s="179"/>
      <c r="AJ1021" s="179"/>
      <c r="AK1021" s="179"/>
      <c r="AL1021" s="179"/>
      <c r="AM1021" s="179"/>
      <c r="AN1021" s="179"/>
      <c r="AO1021" s="179"/>
      <c r="AP1021" s="179"/>
      <c r="AQ1021" s="179"/>
      <c r="AR1021" s="179"/>
      <c r="AS1021" s="179"/>
      <c r="AT1021" s="179"/>
      <c r="AU1021" s="179"/>
      <c r="AV1021" s="180"/>
    </row>
    <row r="1022" spans="2:48" s="126" customFormat="1" ht="6.75" customHeight="1">
      <c r="B1022" s="179"/>
      <c r="C1022" s="179"/>
      <c r="D1022" s="179"/>
      <c r="E1022" s="179"/>
      <c r="F1022" s="179"/>
      <c r="G1022" s="179"/>
      <c r="H1022" s="179"/>
      <c r="I1022" s="179"/>
      <c r="J1022" s="179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79"/>
      <c r="AP1022" s="179"/>
      <c r="AQ1022" s="179"/>
      <c r="AR1022" s="179"/>
      <c r="AS1022" s="179"/>
      <c r="AT1022" s="179"/>
      <c r="AU1022" s="179"/>
      <c r="AV1022" s="180"/>
    </row>
    <row r="1023" spans="2:48" s="126" customFormat="1" ht="6.75" customHeight="1">
      <c r="B1023" s="179"/>
      <c r="C1023" s="179"/>
      <c r="D1023" s="179"/>
      <c r="E1023" s="179"/>
      <c r="F1023" s="179"/>
      <c r="G1023" s="179"/>
      <c r="H1023" s="179"/>
      <c r="I1023" s="179"/>
      <c r="J1023" s="179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79"/>
      <c r="AP1023" s="179"/>
      <c r="AQ1023" s="179"/>
      <c r="AR1023" s="179"/>
      <c r="AS1023" s="179"/>
      <c r="AT1023" s="179"/>
      <c r="AU1023" s="179"/>
      <c r="AV1023" s="180"/>
    </row>
    <row r="1024" spans="2:48" s="126" customFormat="1" ht="6.75" customHeight="1">
      <c r="B1024" s="179"/>
      <c r="C1024" s="179"/>
      <c r="D1024" s="179"/>
      <c r="E1024" s="179"/>
      <c r="F1024" s="179"/>
      <c r="G1024" s="179"/>
      <c r="H1024" s="179"/>
      <c r="I1024" s="179"/>
      <c r="J1024" s="179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79"/>
      <c r="AP1024" s="179"/>
      <c r="AQ1024" s="179"/>
      <c r="AR1024" s="179"/>
      <c r="AS1024" s="179"/>
      <c r="AT1024" s="179"/>
      <c r="AU1024" s="179"/>
      <c r="AV1024" s="180"/>
    </row>
    <row r="1025" spans="2:48" s="126" customFormat="1" ht="6.75" customHeight="1">
      <c r="B1025" s="179"/>
      <c r="C1025" s="179"/>
      <c r="D1025" s="179"/>
      <c r="E1025" s="179"/>
      <c r="F1025" s="179"/>
      <c r="G1025" s="179"/>
      <c r="H1025" s="179"/>
      <c r="I1025" s="179"/>
      <c r="J1025" s="179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79"/>
      <c r="AP1025" s="179"/>
      <c r="AQ1025" s="179"/>
      <c r="AR1025" s="179"/>
      <c r="AS1025" s="179"/>
      <c r="AT1025" s="179"/>
      <c r="AU1025" s="179"/>
      <c r="AV1025" s="180"/>
    </row>
    <row r="1026" spans="2:48" s="126" customFormat="1" ht="6.75" customHeight="1">
      <c r="B1026" s="179"/>
      <c r="C1026" s="179"/>
      <c r="D1026" s="179"/>
      <c r="E1026" s="179"/>
      <c r="F1026" s="179"/>
      <c r="G1026" s="179"/>
      <c r="H1026" s="179"/>
      <c r="I1026" s="179"/>
      <c r="J1026" s="179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79"/>
      <c r="AP1026" s="179"/>
      <c r="AQ1026" s="179"/>
      <c r="AR1026" s="179"/>
      <c r="AS1026" s="179"/>
      <c r="AT1026" s="179"/>
      <c r="AU1026" s="179"/>
      <c r="AV1026" s="180"/>
    </row>
    <row r="1027" spans="2:48" s="126" customFormat="1" ht="6.75" customHeight="1">
      <c r="B1027" s="179"/>
      <c r="C1027" s="179"/>
      <c r="D1027" s="179"/>
      <c r="E1027" s="179"/>
      <c r="F1027" s="179"/>
      <c r="G1027" s="179"/>
      <c r="H1027" s="179"/>
      <c r="I1027" s="179"/>
      <c r="J1027" s="179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79"/>
      <c r="AP1027" s="179"/>
      <c r="AQ1027" s="179"/>
      <c r="AR1027" s="179"/>
      <c r="AS1027" s="179"/>
      <c r="AT1027" s="179"/>
      <c r="AU1027" s="179"/>
      <c r="AV1027" s="180"/>
    </row>
    <row r="1028" spans="2:48" s="126" customFormat="1" ht="6.75" customHeight="1">
      <c r="B1028" s="179"/>
      <c r="C1028" s="179"/>
      <c r="D1028" s="179"/>
      <c r="E1028" s="179"/>
      <c r="F1028" s="179"/>
      <c r="G1028" s="179"/>
      <c r="H1028" s="179"/>
      <c r="I1028" s="179"/>
      <c r="J1028" s="179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79"/>
      <c r="AP1028" s="179"/>
      <c r="AQ1028" s="179"/>
      <c r="AR1028" s="179"/>
      <c r="AS1028" s="179"/>
      <c r="AT1028" s="179"/>
      <c r="AU1028" s="179"/>
      <c r="AV1028" s="180"/>
    </row>
    <row r="1029" spans="2:48" s="126" customFormat="1" ht="6.75" customHeight="1">
      <c r="B1029" s="179"/>
      <c r="C1029" s="179"/>
      <c r="D1029" s="179"/>
      <c r="E1029" s="179"/>
      <c r="F1029" s="179"/>
      <c r="G1029" s="179"/>
      <c r="H1029" s="179"/>
      <c r="I1029" s="179"/>
      <c r="J1029" s="179"/>
      <c r="K1029" s="179"/>
      <c r="L1029" s="179"/>
      <c r="M1029" s="179"/>
      <c r="N1029" s="179"/>
      <c r="O1029" s="179"/>
      <c r="P1029" s="179"/>
      <c r="Q1029" s="179"/>
      <c r="R1029" s="179"/>
      <c r="S1029" s="179"/>
      <c r="T1029" s="179"/>
      <c r="U1029" s="179"/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/>
      <c r="AG1029" s="179"/>
      <c r="AH1029" s="179"/>
      <c r="AI1029" s="179"/>
      <c r="AJ1029" s="179"/>
      <c r="AK1029" s="179"/>
      <c r="AL1029" s="179"/>
      <c r="AM1029" s="179"/>
      <c r="AN1029" s="179"/>
      <c r="AO1029" s="179"/>
      <c r="AP1029" s="179"/>
      <c r="AQ1029" s="179"/>
      <c r="AR1029" s="179"/>
      <c r="AS1029" s="179"/>
      <c r="AT1029" s="179"/>
      <c r="AU1029" s="179"/>
      <c r="AV1029" s="180"/>
    </row>
    <row r="1030" spans="2:48" s="126" customFormat="1" ht="6.75" customHeight="1">
      <c r="B1030" s="179"/>
      <c r="C1030" s="179"/>
      <c r="D1030" s="179"/>
      <c r="E1030" s="179"/>
      <c r="F1030" s="179"/>
      <c r="G1030" s="179"/>
      <c r="H1030" s="179"/>
      <c r="I1030" s="179"/>
      <c r="J1030" s="179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79"/>
      <c r="AP1030" s="179"/>
      <c r="AQ1030" s="179"/>
      <c r="AR1030" s="179"/>
      <c r="AS1030" s="179"/>
      <c r="AT1030" s="179"/>
      <c r="AU1030" s="179"/>
      <c r="AV1030" s="180"/>
    </row>
    <row r="1031" spans="2:48" s="126" customFormat="1" ht="6.75" customHeight="1">
      <c r="B1031" s="179"/>
      <c r="C1031" s="179"/>
      <c r="D1031" s="179"/>
      <c r="E1031" s="179"/>
      <c r="F1031" s="179"/>
      <c r="G1031" s="179"/>
      <c r="H1031" s="179"/>
      <c r="I1031" s="179"/>
      <c r="J1031" s="179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79"/>
      <c r="AP1031" s="179"/>
      <c r="AQ1031" s="179"/>
      <c r="AR1031" s="179"/>
      <c r="AS1031" s="179"/>
      <c r="AT1031" s="179"/>
      <c r="AU1031" s="179"/>
      <c r="AV1031" s="180"/>
    </row>
    <row r="1032" spans="2:48" s="126" customFormat="1" ht="6.75" customHeight="1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79"/>
      <c r="AP1032" s="179"/>
      <c r="AQ1032" s="179"/>
      <c r="AR1032" s="179"/>
      <c r="AS1032" s="179"/>
      <c r="AT1032" s="179"/>
      <c r="AU1032" s="179"/>
      <c r="AV1032" s="180"/>
    </row>
    <row r="1033" spans="2:48" s="126" customFormat="1" ht="6.75" customHeight="1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79"/>
      <c r="AP1033" s="179"/>
      <c r="AQ1033" s="179"/>
      <c r="AR1033" s="179"/>
      <c r="AS1033" s="179"/>
      <c r="AT1033" s="179"/>
      <c r="AU1033" s="179"/>
      <c r="AV1033" s="180"/>
    </row>
    <row r="1034" spans="2:48" s="126" customFormat="1" ht="6.75" customHeight="1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79"/>
      <c r="AP1034" s="179"/>
      <c r="AQ1034" s="179"/>
      <c r="AR1034" s="179"/>
      <c r="AS1034" s="179"/>
      <c r="AT1034" s="179"/>
      <c r="AU1034" s="179"/>
      <c r="AV1034" s="180"/>
    </row>
    <row r="1035" spans="2:48" s="126" customFormat="1" ht="6.75" customHeight="1">
      <c r="B1035" s="179"/>
      <c r="C1035" s="179"/>
      <c r="D1035" s="179"/>
      <c r="E1035" s="179"/>
      <c r="F1035" s="179"/>
      <c r="G1035" s="179"/>
      <c r="H1035" s="179"/>
      <c r="I1035" s="179"/>
      <c r="J1035" s="179"/>
      <c r="K1035" s="179"/>
      <c r="L1035" s="179"/>
      <c r="M1035" s="179"/>
      <c r="N1035" s="179"/>
      <c r="O1035" s="179"/>
      <c r="P1035" s="179"/>
      <c r="Q1035" s="179"/>
      <c r="R1035" s="179"/>
      <c r="S1035" s="179"/>
      <c r="T1035" s="179"/>
      <c r="U1035" s="179"/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/>
      <c r="AG1035" s="179"/>
      <c r="AH1035" s="179"/>
      <c r="AI1035" s="179"/>
      <c r="AJ1035" s="179"/>
      <c r="AK1035" s="179"/>
      <c r="AL1035" s="179"/>
      <c r="AM1035" s="179"/>
      <c r="AN1035" s="179"/>
      <c r="AO1035" s="179"/>
      <c r="AP1035" s="179"/>
      <c r="AQ1035" s="179"/>
      <c r="AR1035" s="179"/>
      <c r="AS1035" s="179"/>
      <c r="AT1035" s="179"/>
      <c r="AU1035" s="179"/>
      <c r="AV1035" s="180"/>
    </row>
    <row r="1036" spans="2:48" s="126" customFormat="1" ht="6.75" customHeight="1">
      <c r="B1036" s="179"/>
      <c r="C1036" s="179"/>
      <c r="D1036" s="179"/>
      <c r="E1036" s="179"/>
      <c r="F1036" s="179"/>
      <c r="G1036" s="179"/>
      <c r="H1036" s="179"/>
      <c r="I1036" s="179"/>
      <c r="J1036" s="179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79"/>
      <c r="AP1036" s="179"/>
      <c r="AQ1036" s="179"/>
      <c r="AR1036" s="179"/>
      <c r="AS1036" s="179"/>
      <c r="AT1036" s="179"/>
      <c r="AU1036" s="179"/>
      <c r="AV1036" s="180"/>
    </row>
    <row r="1037" spans="2:48" s="126" customFormat="1" ht="6.75" customHeight="1">
      <c r="B1037" s="179"/>
      <c r="C1037" s="179"/>
      <c r="D1037" s="179"/>
      <c r="E1037" s="179"/>
      <c r="F1037" s="179"/>
      <c r="G1037" s="179"/>
      <c r="H1037" s="179"/>
      <c r="I1037" s="179"/>
      <c r="J1037" s="179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79"/>
      <c r="AP1037" s="179"/>
      <c r="AQ1037" s="179"/>
      <c r="AR1037" s="179"/>
      <c r="AS1037" s="179"/>
      <c r="AT1037" s="179"/>
      <c r="AU1037" s="179"/>
      <c r="AV1037" s="180"/>
    </row>
    <row r="1038" spans="2:48" s="126" customFormat="1" ht="6.75" customHeight="1">
      <c r="B1038" s="179"/>
      <c r="C1038" s="179"/>
      <c r="D1038" s="179"/>
      <c r="E1038" s="179"/>
      <c r="F1038" s="179"/>
      <c r="G1038" s="179"/>
      <c r="H1038" s="179"/>
      <c r="I1038" s="179"/>
      <c r="J1038" s="179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79"/>
      <c r="AP1038" s="179"/>
      <c r="AQ1038" s="179"/>
      <c r="AR1038" s="179"/>
      <c r="AS1038" s="179"/>
      <c r="AT1038" s="179"/>
      <c r="AU1038" s="179"/>
      <c r="AV1038" s="180"/>
    </row>
    <row r="1039" spans="2:48" s="126" customFormat="1" ht="6.75" customHeight="1">
      <c r="B1039" s="179"/>
      <c r="C1039" s="179"/>
      <c r="D1039" s="179"/>
      <c r="E1039" s="179"/>
      <c r="F1039" s="179"/>
      <c r="G1039" s="179"/>
      <c r="H1039" s="179"/>
      <c r="I1039" s="179"/>
      <c r="J1039" s="179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79"/>
      <c r="AP1039" s="179"/>
      <c r="AQ1039" s="179"/>
      <c r="AR1039" s="179"/>
      <c r="AS1039" s="179"/>
      <c r="AT1039" s="179"/>
      <c r="AU1039" s="179"/>
      <c r="AV1039" s="180"/>
    </row>
    <row r="1040" spans="2:48" s="126" customFormat="1" ht="6.75" customHeight="1">
      <c r="B1040" s="179"/>
      <c r="C1040" s="179"/>
      <c r="D1040" s="179"/>
      <c r="E1040" s="179"/>
      <c r="F1040" s="179"/>
      <c r="G1040" s="179"/>
      <c r="H1040" s="179"/>
      <c r="I1040" s="179"/>
      <c r="J1040" s="179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79"/>
      <c r="AP1040" s="179"/>
      <c r="AQ1040" s="179"/>
      <c r="AR1040" s="179"/>
      <c r="AS1040" s="179"/>
      <c r="AT1040" s="179"/>
      <c r="AU1040" s="179"/>
      <c r="AV1040" s="180"/>
    </row>
    <row r="1041" spans="2:48" s="126" customFormat="1" ht="6.75" customHeight="1">
      <c r="B1041" s="179"/>
      <c r="C1041" s="179"/>
      <c r="D1041" s="179"/>
      <c r="E1041" s="179"/>
      <c r="F1041" s="179"/>
      <c r="G1041" s="179"/>
      <c r="H1041" s="179"/>
      <c r="I1041" s="179"/>
      <c r="J1041" s="179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79"/>
      <c r="AP1041" s="179"/>
      <c r="AQ1041" s="179"/>
      <c r="AR1041" s="179"/>
      <c r="AS1041" s="179"/>
      <c r="AT1041" s="179"/>
      <c r="AU1041" s="179"/>
      <c r="AV1041" s="180"/>
    </row>
    <row r="1042" spans="2:48" s="126" customFormat="1" ht="6.75" customHeight="1">
      <c r="B1042" s="179"/>
      <c r="C1042" s="179"/>
      <c r="D1042" s="179"/>
      <c r="E1042" s="179"/>
      <c r="F1042" s="179"/>
      <c r="G1042" s="179"/>
      <c r="H1042" s="179"/>
      <c r="I1042" s="179"/>
      <c r="J1042" s="179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79"/>
      <c r="AP1042" s="179"/>
      <c r="AQ1042" s="179"/>
      <c r="AR1042" s="179"/>
      <c r="AS1042" s="179"/>
      <c r="AT1042" s="179"/>
      <c r="AU1042" s="179"/>
      <c r="AV1042" s="180"/>
    </row>
    <row r="1043" spans="2:48" s="126" customFormat="1" ht="6.75" customHeight="1">
      <c r="B1043" s="179"/>
      <c r="C1043" s="179"/>
      <c r="D1043" s="179"/>
      <c r="E1043" s="179"/>
      <c r="F1043" s="179"/>
      <c r="G1043" s="179"/>
      <c r="H1043" s="179"/>
      <c r="I1043" s="179"/>
      <c r="J1043" s="179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79"/>
      <c r="AP1043" s="179"/>
      <c r="AQ1043" s="179"/>
      <c r="AR1043" s="179"/>
      <c r="AS1043" s="179"/>
      <c r="AT1043" s="179"/>
      <c r="AU1043" s="179"/>
      <c r="AV1043" s="180"/>
    </row>
    <row r="1044" spans="2:48" s="126" customFormat="1" ht="6.75" customHeight="1">
      <c r="B1044" s="179"/>
      <c r="C1044" s="179"/>
      <c r="D1044" s="179"/>
      <c r="E1044" s="179"/>
      <c r="F1044" s="179"/>
      <c r="G1044" s="179"/>
      <c r="H1044" s="179"/>
      <c r="I1044" s="179"/>
      <c r="J1044" s="179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79"/>
      <c r="AP1044" s="179"/>
      <c r="AQ1044" s="179"/>
      <c r="AR1044" s="179"/>
      <c r="AS1044" s="179"/>
      <c r="AT1044" s="179"/>
      <c r="AU1044" s="179"/>
      <c r="AV1044" s="180"/>
    </row>
    <row r="1045" spans="2:48" s="126" customFormat="1" ht="6.75" customHeight="1">
      <c r="B1045" s="179"/>
      <c r="C1045" s="179"/>
      <c r="D1045" s="179"/>
      <c r="E1045" s="179"/>
      <c r="F1045" s="179"/>
      <c r="G1045" s="179"/>
      <c r="H1045" s="179"/>
      <c r="I1045" s="179"/>
      <c r="J1045" s="179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79"/>
      <c r="AP1045" s="179"/>
      <c r="AQ1045" s="179"/>
      <c r="AR1045" s="179"/>
      <c r="AS1045" s="179"/>
      <c r="AT1045" s="179"/>
      <c r="AU1045" s="179"/>
      <c r="AV1045" s="180"/>
    </row>
    <row r="1046" spans="2:48" s="126" customFormat="1" ht="6.75" customHeight="1">
      <c r="B1046" s="179"/>
      <c r="C1046" s="179"/>
      <c r="D1046" s="179"/>
      <c r="E1046" s="179"/>
      <c r="F1046" s="179"/>
      <c r="G1046" s="179"/>
      <c r="H1046" s="179"/>
      <c r="I1046" s="179"/>
      <c r="J1046" s="179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79"/>
      <c r="AP1046" s="179"/>
      <c r="AQ1046" s="179"/>
      <c r="AR1046" s="179"/>
      <c r="AS1046" s="179"/>
      <c r="AT1046" s="179"/>
      <c r="AU1046" s="179"/>
      <c r="AV1046" s="180"/>
    </row>
    <row r="1047" spans="2:48" s="126" customFormat="1" ht="6.75" customHeight="1">
      <c r="B1047" s="179"/>
      <c r="C1047" s="179"/>
      <c r="D1047" s="179"/>
      <c r="E1047" s="179"/>
      <c r="F1047" s="179"/>
      <c r="G1047" s="179"/>
      <c r="H1047" s="179"/>
      <c r="I1047" s="179"/>
      <c r="J1047" s="179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79"/>
      <c r="AP1047" s="179"/>
      <c r="AQ1047" s="179"/>
      <c r="AR1047" s="179"/>
      <c r="AS1047" s="179"/>
      <c r="AT1047" s="179"/>
      <c r="AU1047" s="179"/>
      <c r="AV1047" s="180"/>
    </row>
    <row r="1048" spans="2:48" s="126" customFormat="1" ht="6.75" customHeight="1">
      <c r="B1048" s="179"/>
      <c r="C1048" s="179"/>
      <c r="D1048" s="179"/>
      <c r="E1048" s="179"/>
      <c r="F1048" s="179"/>
      <c r="G1048" s="179"/>
      <c r="H1048" s="179"/>
      <c r="I1048" s="179"/>
      <c r="J1048" s="179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79"/>
      <c r="AP1048" s="179"/>
      <c r="AQ1048" s="179"/>
      <c r="AR1048" s="179"/>
      <c r="AS1048" s="179"/>
      <c r="AT1048" s="179"/>
      <c r="AU1048" s="179"/>
      <c r="AV1048" s="180"/>
    </row>
    <row r="1049" spans="2:48" s="126" customFormat="1" ht="6.75" customHeight="1">
      <c r="B1049" s="179"/>
      <c r="C1049" s="179"/>
      <c r="D1049" s="179"/>
      <c r="E1049" s="179"/>
      <c r="F1049" s="179"/>
      <c r="G1049" s="179"/>
      <c r="H1049" s="179"/>
      <c r="I1049" s="179"/>
      <c r="J1049" s="179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79"/>
      <c r="AP1049" s="179"/>
      <c r="AQ1049" s="179"/>
      <c r="AR1049" s="179"/>
      <c r="AS1049" s="179"/>
      <c r="AT1049" s="179"/>
      <c r="AU1049" s="179"/>
      <c r="AV1049" s="180"/>
    </row>
    <row r="1050" spans="2:48" s="126" customFormat="1" ht="6.75" customHeight="1">
      <c r="B1050" s="179"/>
      <c r="C1050" s="179"/>
      <c r="D1050" s="179"/>
      <c r="E1050" s="179"/>
      <c r="F1050" s="179"/>
      <c r="G1050" s="179"/>
      <c r="H1050" s="179"/>
      <c r="I1050" s="179"/>
      <c r="J1050" s="179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79"/>
      <c r="AP1050" s="179"/>
      <c r="AQ1050" s="179"/>
      <c r="AR1050" s="179"/>
      <c r="AS1050" s="179"/>
      <c r="AT1050" s="179"/>
      <c r="AU1050" s="179"/>
      <c r="AV1050" s="180"/>
    </row>
    <row r="1051" spans="2:48" s="126" customFormat="1" ht="6.75" customHeight="1">
      <c r="B1051" s="179"/>
      <c r="C1051" s="179"/>
      <c r="D1051" s="179"/>
      <c r="E1051" s="179"/>
      <c r="F1051" s="179"/>
      <c r="G1051" s="179"/>
      <c r="H1051" s="179"/>
      <c r="I1051" s="179"/>
      <c r="J1051" s="179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79"/>
      <c r="AP1051" s="179"/>
      <c r="AQ1051" s="179"/>
      <c r="AR1051" s="179"/>
      <c r="AS1051" s="179"/>
      <c r="AT1051" s="179"/>
      <c r="AU1051" s="179"/>
      <c r="AV1051" s="180"/>
    </row>
    <row r="1052" spans="2:48" s="126" customFormat="1" ht="6.75" customHeight="1">
      <c r="B1052" s="179"/>
      <c r="C1052" s="179"/>
      <c r="D1052" s="179"/>
      <c r="E1052" s="179"/>
      <c r="F1052" s="179"/>
      <c r="G1052" s="179"/>
      <c r="H1052" s="179"/>
      <c r="I1052" s="179"/>
      <c r="J1052" s="179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79"/>
      <c r="AP1052" s="179"/>
      <c r="AQ1052" s="179"/>
      <c r="AR1052" s="179"/>
      <c r="AS1052" s="179"/>
      <c r="AT1052" s="179"/>
      <c r="AU1052" s="179"/>
      <c r="AV1052" s="180"/>
    </row>
    <row r="1053" spans="2:48" s="126" customFormat="1" ht="6.75" customHeight="1">
      <c r="B1053" s="179"/>
      <c r="C1053" s="179"/>
      <c r="D1053" s="179"/>
      <c r="E1053" s="179"/>
      <c r="F1053" s="179"/>
      <c r="G1053" s="179"/>
      <c r="H1053" s="179"/>
      <c r="I1053" s="179"/>
      <c r="J1053" s="179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79"/>
      <c r="AP1053" s="179"/>
      <c r="AQ1053" s="179"/>
      <c r="AR1053" s="179"/>
      <c r="AS1053" s="179"/>
      <c r="AT1053" s="179"/>
      <c r="AU1053" s="179"/>
      <c r="AV1053" s="180"/>
    </row>
    <row r="1054" spans="2:48" s="126" customFormat="1" ht="6.75" customHeight="1">
      <c r="B1054" s="179"/>
      <c r="C1054" s="179"/>
      <c r="D1054" s="179"/>
      <c r="E1054" s="179"/>
      <c r="F1054" s="179"/>
      <c r="G1054" s="179"/>
      <c r="H1054" s="179"/>
      <c r="I1054" s="179"/>
      <c r="J1054" s="179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79"/>
      <c r="AP1054" s="179"/>
      <c r="AQ1054" s="179"/>
      <c r="AR1054" s="179"/>
      <c r="AS1054" s="179"/>
      <c r="AT1054" s="179"/>
      <c r="AU1054" s="179"/>
      <c r="AV1054" s="180"/>
    </row>
    <row r="1055" spans="2:48" s="126" customFormat="1" ht="6.75" customHeight="1">
      <c r="B1055" s="179"/>
      <c r="C1055" s="179"/>
      <c r="D1055" s="179"/>
      <c r="E1055" s="179"/>
      <c r="F1055" s="179"/>
      <c r="G1055" s="179"/>
      <c r="H1055" s="179"/>
      <c r="I1055" s="179"/>
      <c r="J1055" s="179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79"/>
      <c r="AP1055" s="179"/>
      <c r="AQ1055" s="179"/>
      <c r="AR1055" s="179"/>
      <c r="AS1055" s="179"/>
      <c r="AT1055" s="179"/>
      <c r="AU1055" s="179"/>
      <c r="AV1055" s="180"/>
    </row>
    <row r="1056" spans="2:48" s="126" customFormat="1" ht="6.75" customHeight="1">
      <c r="B1056" s="179"/>
      <c r="C1056" s="179"/>
      <c r="D1056" s="179"/>
      <c r="E1056" s="179"/>
      <c r="F1056" s="179"/>
      <c r="G1056" s="179"/>
      <c r="H1056" s="179"/>
      <c r="I1056" s="179"/>
      <c r="J1056" s="179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79"/>
      <c r="AP1056" s="179"/>
      <c r="AQ1056" s="179"/>
      <c r="AR1056" s="179"/>
      <c r="AS1056" s="179"/>
      <c r="AT1056" s="179"/>
      <c r="AU1056" s="179"/>
      <c r="AV1056" s="180"/>
    </row>
    <row r="1057" spans="2:48" s="126" customFormat="1" ht="6.75" customHeight="1">
      <c r="B1057" s="179"/>
      <c r="C1057" s="179"/>
      <c r="D1057" s="179"/>
      <c r="E1057" s="179"/>
      <c r="F1057" s="179"/>
      <c r="G1057" s="179"/>
      <c r="H1057" s="179"/>
      <c r="I1057" s="179"/>
      <c r="J1057" s="179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79"/>
      <c r="AP1057" s="179"/>
      <c r="AQ1057" s="179"/>
      <c r="AR1057" s="179"/>
      <c r="AS1057" s="179"/>
      <c r="AT1057" s="179"/>
      <c r="AU1057" s="179"/>
      <c r="AV1057" s="180"/>
    </row>
    <row r="1058" spans="2:48" s="126" customFormat="1" ht="6.75" customHeight="1">
      <c r="B1058" s="179"/>
      <c r="C1058" s="179"/>
      <c r="D1058" s="179"/>
      <c r="E1058" s="179"/>
      <c r="F1058" s="179"/>
      <c r="G1058" s="179"/>
      <c r="H1058" s="179"/>
      <c r="I1058" s="179"/>
      <c r="J1058" s="179"/>
      <c r="K1058" s="179"/>
      <c r="L1058" s="179"/>
      <c r="M1058" s="179"/>
      <c r="N1058" s="179"/>
      <c r="O1058" s="179"/>
      <c r="P1058" s="179"/>
      <c r="Q1058" s="179"/>
      <c r="R1058" s="179"/>
      <c r="S1058" s="179"/>
      <c r="T1058" s="179"/>
      <c r="U1058" s="179"/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/>
      <c r="AG1058" s="179"/>
      <c r="AH1058" s="179"/>
      <c r="AI1058" s="179"/>
      <c r="AJ1058" s="179"/>
      <c r="AK1058" s="179"/>
      <c r="AL1058" s="179"/>
      <c r="AM1058" s="179"/>
      <c r="AN1058" s="179"/>
      <c r="AO1058" s="179"/>
      <c r="AP1058" s="179"/>
      <c r="AQ1058" s="179"/>
      <c r="AR1058" s="179"/>
      <c r="AS1058" s="179"/>
      <c r="AT1058" s="179"/>
      <c r="AU1058" s="179"/>
      <c r="AV1058" s="180"/>
    </row>
    <row r="1059" spans="2:48" s="126" customFormat="1" ht="6.75" customHeight="1">
      <c r="B1059" s="179"/>
      <c r="C1059" s="179"/>
      <c r="D1059" s="179"/>
      <c r="E1059" s="179"/>
      <c r="F1059" s="179"/>
      <c r="G1059" s="179"/>
      <c r="H1059" s="179"/>
      <c r="I1059" s="179"/>
      <c r="J1059" s="179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79"/>
      <c r="AP1059" s="179"/>
      <c r="AQ1059" s="179"/>
      <c r="AR1059" s="179"/>
      <c r="AS1059" s="179"/>
      <c r="AT1059" s="179"/>
      <c r="AU1059" s="179"/>
      <c r="AV1059" s="180"/>
    </row>
    <row r="1060" spans="2:48" s="126" customFormat="1" ht="6.75" customHeight="1">
      <c r="B1060" s="179"/>
      <c r="C1060" s="179"/>
      <c r="D1060" s="179"/>
      <c r="E1060" s="179"/>
      <c r="F1060" s="179"/>
      <c r="G1060" s="179"/>
      <c r="H1060" s="179"/>
      <c r="I1060" s="179"/>
      <c r="J1060" s="179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79"/>
      <c r="AP1060" s="179"/>
      <c r="AQ1060" s="179"/>
      <c r="AR1060" s="179"/>
      <c r="AS1060" s="179"/>
      <c r="AT1060" s="179"/>
      <c r="AU1060" s="179"/>
      <c r="AV1060" s="180"/>
    </row>
    <row r="1061" spans="2:48" s="126" customFormat="1" ht="6.75" customHeight="1">
      <c r="B1061" s="179"/>
      <c r="C1061" s="179"/>
      <c r="D1061" s="179"/>
      <c r="E1061" s="179"/>
      <c r="F1061" s="179"/>
      <c r="G1061" s="179"/>
      <c r="H1061" s="179"/>
      <c r="I1061" s="179"/>
      <c r="J1061" s="179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79"/>
      <c r="AP1061" s="179"/>
      <c r="AQ1061" s="179"/>
      <c r="AR1061" s="179"/>
      <c r="AS1061" s="179"/>
      <c r="AT1061" s="179"/>
      <c r="AU1061" s="179"/>
      <c r="AV1061" s="180"/>
    </row>
    <row r="1062" spans="2:48" s="126" customFormat="1" ht="6.75" customHeight="1">
      <c r="B1062" s="179"/>
      <c r="C1062" s="179"/>
      <c r="D1062" s="179"/>
      <c r="E1062" s="179"/>
      <c r="F1062" s="179"/>
      <c r="G1062" s="179"/>
      <c r="H1062" s="179"/>
      <c r="I1062" s="179"/>
      <c r="J1062" s="179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79"/>
      <c r="AP1062" s="179"/>
      <c r="AQ1062" s="179"/>
      <c r="AR1062" s="179"/>
      <c r="AS1062" s="179"/>
      <c r="AT1062" s="179"/>
      <c r="AU1062" s="179"/>
      <c r="AV1062" s="180"/>
    </row>
    <row r="1063" spans="2:48" s="126" customFormat="1" ht="6.75" customHeight="1">
      <c r="B1063" s="179"/>
      <c r="C1063" s="179"/>
      <c r="D1063" s="179"/>
      <c r="E1063" s="179"/>
      <c r="F1063" s="179"/>
      <c r="G1063" s="179"/>
      <c r="H1063" s="179"/>
      <c r="I1063" s="179"/>
      <c r="J1063" s="179"/>
      <c r="K1063" s="179"/>
      <c r="L1063" s="179"/>
      <c r="M1063" s="179"/>
      <c r="N1063" s="179"/>
      <c r="O1063" s="179"/>
      <c r="P1063" s="179"/>
      <c r="Q1063" s="179"/>
      <c r="R1063" s="179"/>
      <c r="S1063" s="179"/>
      <c r="T1063" s="179"/>
      <c r="U1063" s="179"/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/>
      <c r="AG1063" s="179"/>
      <c r="AH1063" s="179"/>
      <c r="AI1063" s="179"/>
      <c r="AJ1063" s="179"/>
      <c r="AK1063" s="179"/>
      <c r="AL1063" s="179"/>
      <c r="AM1063" s="179"/>
      <c r="AN1063" s="179"/>
      <c r="AO1063" s="179"/>
      <c r="AP1063" s="179"/>
      <c r="AQ1063" s="179"/>
      <c r="AR1063" s="179"/>
      <c r="AS1063" s="179"/>
      <c r="AT1063" s="179"/>
      <c r="AU1063" s="179"/>
      <c r="AV1063" s="180"/>
    </row>
    <row r="1064" spans="2:48" s="126" customFormat="1" ht="6.75" customHeight="1">
      <c r="B1064" s="179"/>
      <c r="C1064" s="179"/>
      <c r="D1064" s="179"/>
      <c r="E1064" s="179"/>
      <c r="F1064" s="179"/>
      <c r="G1064" s="179"/>
      <c r="H1064" s="179"/>
      <c r="I1064" s="179"/>
      <c r="J1064" s="179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79"/>
      <c r="AP1064" s="179"/>
      <c r="AQ1064" s="179"/>
      <c r="AR1064" s="179"/>
      <c r="AS1064" s="179"/>
      <c r="AT1064" s="179"/>
      <c r="AU1064" s="179"/>
      <c r="AV1064" s="180"/>
    </row>
    <row r="1065" spans="2:48" s="126" customFormat="1" ht="6.75" customHeight="1">
      <c r="B1065" s="179"/>
      <c r="C1065" s="179"/>
      <c r="D1065" s="179"/>
      <c r="E1065" s="179"/>
      <c r="F1065" s="179"/>
      <c r="G1065" s="179"/>
      <c r="H1065" s="179"/>
      <c r="I1065" s="179"/>
      <c r="J1065" s="179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79"/>
      <c r="AP1065" s="179"/>
      <c r="AQ1065" s="179"/>
      <c r="AR1065" s="179"/>
      <c r="AS1065" s="179"/>
      <c r="AT1065" s="179"/>
      <c r="AU1065" s="179"/>
      <c r="AV1065" s="180"/>
    </row>
    <row r="1066" spans="2:48" s="126" customFormat="1" ht="6.75" customHeight="1">
      <c r="B1066" s="179"/>
      <c r="C1066" s="179"/>
      <c r="D1066" s="179"/>
      <c r="E1066" s="179"/>
      <c r="F1066" s="179"/>
      <c r="G1066" s="179"/>
      <c r="H1066" s="179"/>
      <c r="I1066" s="179"/>
      <c r="J1066" s="179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79"/>
      <c r="AP1066" s="179"/>
      <c r="AQ1066" s="179"/>
      <c r="AR1066" s="179"/>
      <c r="AS1066" s="179"/>
      <c r="AT1066" s="179"/>
      <c r="AU1066" s="179"/>
      <c r="AV1066" s="180"/>
    </row>
    <row r="1067" spans="2:48" s="126" customFormat="1" ht="6.75" customHeight="1">
      <c r="B1067" s="179"/>
      <c r="C1067" s="179"/>
      <c r="D1067" s="179"/>
      <c r="E1067" s="179"/>
      <c r="F1067" s="179"/>
      <c r="G1067" s="179"/>
      <c r="H1067" s="179"/>
      <c r="I1067" s="179"/>
      <c r="J1067" s="179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80"/>
    </row>
    <row r="1068" spans="2:48" s="126" customFormat="1" ht="6.75" customHeight="1">
      <c r="B1068" s="179"/>
      <c r="C1068" s="179"/>
      <c r="D1068" s="179"/>
      <c r="E1068" s="179"/>
      <c r="F1068" s="179"/>
      <c r="G1068" s="179"/>
      <c r="H1068" s="179"/>
      <c r="I1068" s="179"/>
      <c r="J1068" s="179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79"/>
      <c r="AP1068" s="179"/>
      <c r="AQ1068" s="179"/>
      <c r="AR1068" s="179"/>
      <c r="AS1068" s="179"/>
      <c r="AT1068" s="179"/>
      <c r="AU1068" s="179"/>
      <c r="AV1068" s="180"/>
    </row>
    <row r="1069" spans="2:48" s="126" customFormat="1" ht="6.75" customHeight="1">
      <c r="B1069" s="179"/>
      <c r="C1069" s="179"/>
      <c r="D1069" s="179"/>
      <c r="E1069" s="179"/>
      <c r="F1069" s="179"/>
      <c r="G1069" s="179"/>
      <c r="H1069" s="179"/>
      <c r="I1069" s="179"/>
      <c r="J1069" s="179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79"/>
      <c r="AP1069" s="179"/>
      <c r="AQ1069" s="179"/>
      <c r="AR1069" s="179"/>
      <c r="AS1069" s="179"/>
      <c r="AT1069" s="179"/>
      <c r="AU1069" s="179"/>
      <c r="AV1069" s="180"/>
    </row>
    <row r="1070" spans="2:48" s="126" customFormat="1" ht="6.75" customHeight="1">
      <c r="B1070" s="179"/>
      <c r="C1070" s="179"/>
      <c r="D1070" s="179"/>
      <c r="E1070" s="179"/>
      <c r="F1070" s="179"/>
      <c r="G1070" s="179"/>
      <c r="H1070" s="179"/>
      <c r="I1070" s="179"/>
      <c r="J1070" s="179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79"/>
      <c r="AP1070" s="179"/>
      <c r="AQ1070" s="179"/>
      <c r="AR1070" s="179"/>
      <c r="AS1070" s="179"/>
      <c r="AT1070" s="179"/>
      <c r="AU1070" s="179"/>
      <c r="AV1070" s="180"/>
    </row>
    <row r="1071" spans="2:48" s="126" customFormat="1" ht="6.75" customHeight="1">
      <c r="B1071" s="179"/>
      <c r="C1071" s="179"/>
      <c r="D1071" s="179"/>
      <c r="E1071" s="179"/>
      <c r="F1071" s="179"/>
      <c r="G1071" s="179"/>
      <c r="H1071" s="179"/>
      <c r="I1071" s="179"/>
      <c r="J1071" s="179"/>
      <c r="K1071" s="179"/>
      <c r="L1071" s="179"/>
      <c r="M1071" s="179"/>
      <c r="N1071" s="179"/>
      <c r="O1071" s="179"/>
      <c r="P1071" s="179"/>
      <c r="Q1071" s="179"/>
      <c r="R1071" s="179"/>
      <c r="S1071" s="179"/>
      <c r="T1071" s="179"/>
      <c r="U1071" s="179"/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/>
      <c r="AG1071" s="179"/>
      <c r="AH1071" s="179"/>
      <c r="AI1071" s="179"/>
      <c r="AJ1071" s="179"/>
      <c r="AK1071" s="179"/>
      <c r="AL1071" s="179"/>
      <c r="AM1071" s="179"/>
      <c r="AN1071" s="179"/>
      <c r="AO1071" s="179"/>
      <c r="AP1071" s="179"/>
      <c r="AQ1071" s="179"/>
      <c r="AR1071" s="179"/>
      <c r="AS1071" s="179"/>
      <c r="AT1071" s="179"/>
      <c r="AU1071" s="179"/>
      <c r="AV1071" s="180"/>
    </row>
    <row r="1072" spans="2:48" s="126" customFormat="1" ht="6.75" customHeight="1">
      <c r="B1072" s="179"/>
      <c r="C1072" s="179"/>
      <c r="D1072" s="179"/>
      <c r="E1072" s="179"/>
      <c r="F1072" s="179"/>
      <c r="G1072" s="179"/>
      <c r="H1072" s="179"/>
      <c r="I1072" s="179"/>
      <c r="J1072" s="179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79"/>
      <c r="AP1072" s="179"/>
      <c r="AQ1072" s="179"/>
      <c r="AR1072" s="179"/>
      <c r="AS1072" s="179"/>
      <c r="AT1072" s="179"/>
      <c r="AU1072" s="179"/>
      <c r="AV1072" s="180"/>
    </row>
    <row r="1073" spans="2:48" s="126" customFormat="1" ht="6.75" customHeight="1">
      <c r="B1073" s="179"/>
      <c r="C1073" s="179"/>
      <c r="D1073" s="179"/>
      <c r="E1073" s="179"/>
      <c r="F1073" s="179"/>
      <c r="G1073" s="179"/>
      <c r="H1073" s="179"/>
      <c r="I1073" s="179"/>
      <c r="J1073" s="179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79"/>
      <c r="AP1073" s="179"/>
      <c r="AQ1073" s="179"/>
      <c r="AR1073" s="179"/>
      <c r="AS1073" s="179"/>
      <c r="AT1073" s="179"/>
      <c r="AU1073" s="179"/>
      <c r="AV1073" s="180"/>
    </row>
    <row r="1074" spans="2:48" s="126" customFormat="1" ht="6.75" customHeight="1">
      <c r="B1074" s="179"/>
      <c r="C1074" s="179"/>
      <c r="D1074" s="179"/>
      <c r="E1074" s="179"/>
      <c r="F1074" s="179"/>
      <c r="G1074" s="179"/>
      <c r="H1074" s="179"/>
      <c r="I1074" s="179"/>
      <c r="J1074" s="179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79"/>
      <c r="AP1074" s="179"/>
      <c r="AQ1074" s="179"/>
      <c r="AR1074" s="179"/>
      <c r="AS1074" s="179"/>
      <c r="AT1074" s="179"/>
      <c r="AU1074" s="179"/>
      <c r="AV1074" s="180"/>
    </row>
    <row r="1075" spans="2:48" s="126" customFormat="1" ht="6.75" customHeight="1">
      <c r="B1075" s="179"/>
      <c r="C1075" s="179"/>
      <c r="D1075" s="179"/>
      <c r="E1075" s="179"/>
      <c r="F1075" s="179"/>
      <c r="G1075" s="179"/>
      <c r="H1075" s="179"/>
      <c r="I1075" s="179"/>
      <c r="J1075" s="179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79"/>
      <c r="AP1075" s="179"/>
      <c r="AQ1075" s="179"/>
      <c r="AR1075" s="179"/>
      <c r="AS1075" s="179"/>
      <c r="AT1075" s="179"/>
      <c r="AU1075" s="179"/>
      <c r="AV1075" s="180"/>
    </row>
    <row r="1076" spans="2:48" s="126" customFormat="1" ht="6.75" customHeight="1">
      <c r="B1076" s="179"/>
      <c r="C1076" s="179"/>
      <c r="D1076" s="179"/>
      <c r="E1076" s="179"/>
      <c r="F1076" s="179"/>
      <c r="G1076" s="179"/>
      <c r="H1076" s="179"/>
      <c r="I1076" s="179"/>
      <c r="J1076" s="179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79"/>
      <c r="AP1076" s="179"/>
      <c r="AQ1076" s="179"/>
      <c r="AR1076" s="179"/>
      <c r="AS1076" s="179"/>
      <c r="AT1076" s="179"/>
      <c r="AU1076" s="179"/>
      <c r="AV1076" s="180"/>
    </row>
    <row r="1077" spans="2:48" s="126" customFormat="1" ht="6.75" customHeight="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179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/>
      <c r="AG1077" s="179"/>
      <c r="AH1077" s="179"/>
      <c r="AI1077" s="179"/>
      <c r="AJ1077" s="179"/>
      <c r="AK1077" s="179"/>
      <c r="AL1077" s="179"/>
      <c r="AM1077" s="179"/>
      <c r="AN1077" s="179"/>
      <c r="AO1077" s="179"/>
      <c r="AP1077" s="179"/>
      <c r="AQ1077" s="179"/>
      <c r="AR1077" s="179"/>
      <c r="AS1077" s="179"/>
      <c r="AT1077" s="179"/>
      <c r="AU1077" s="179"/>
      <c r="AV1077" s="180"/>
    </row>
    <row r="1078" spans="2:48" s="126" customFormat="1" ht="6.75" customHeight="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79"/>
      <c r="AP1078" s="179"/>
      <c r="AQ1078" s="179"/>
      <c r="AR1078" s="179"/>
      <c r="AS1078" s="179"/>
      <c r="AT1078" s="179"/>
      <c r="AU1078" s="179"/>
      <c r="AV1078" s="180"/>
    </row>
    <row r="1079" spans="2:48" s="126" customFormat="1" ht="6.75" customHeight="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79"/>
      <c r="AP1079" s="179"/>
      <c r="AQ1079" s="179"/>
      <c r="AR1079" s="179"/>
      <c r="AS1079" s="179"/>
      <c r="AT1079" s="179"/>
      <c r="AU1079" s="179"/>
      <c r="AV1079" s="180"/>
    </row>
    <row r="1080" spans="2:48" s="126" customFormat="1" ht="6.75" customHeight="1">
      <c r="B1080" s="179"/>
      <c r="C1080" s="179"/>
      <c r="D1080" s="179"/>
      <c r="E1080" s="179"/>
      <c r="F1080" s="179"/>
      <c r="G1080" s="179"/>
      <c r="H1080" s="179"/>
      <c r="I1080" s="179"/>
      <c r="J1080" s="179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79"/>
      <c r="AP1080" s="179"/>
      <c r="AQ1080" s="179"/>
      <c r="AR1080" s="179"/>
      <c r="AS1080" s="179"/>
      <c r="AT1080" s="179"/>
      <c r="AU1080" s="179"/>
      <c r="AV1080" s="180"/>
    </row>
    <row r="1081" spans="2:48" s="126" customFormat="1" ht="6.75" customHeight="1">
      <c r="B1081" s="179"/>
      <c r="C1081" s="179"/>
      <c r="D1081" s="179"/>
      <c r="E1081" s="179"/>
      <c r="F1081" s="179"/>
      <c r="G1081" s="179"/>
      <c r="H1081" s="179"/>
      <c r="I1081" s="179"/>
      <c r="J1081" s="179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79"/>
      <c r="AP1081" s="179"/>
      <c r="AQ1081" s="179"/>
      <c r="AR1081" s="179"/>
      <c r="AS1081" s="179"/>
      <c r="AT1081" s="179"/>
      <c r="AU1081" s="179"/>
      <c r="AV1081" s="180"/>
    </row>
    <row r="1082" spans="2:48" s="126" customFormat="1" ht="6.75" customHeight="1">
      <c r="B1082" s="179"/>
      <c r="C1082" s="179"/>
      <c r="D1082" s="179"/>
      <c r="E1082" s="179"/>
      <c r="F1082" s="179"/>
      <c r="G1082" s="179"/>
      <c r="H1082" s="179"/>
      <c r="I1082" s="179"/>
      <c r="J1082" s="179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79"/>
      <c r="AP1082" s="179"/>
      <c r="AQ1082" s="179"/>
      <c r="AR1082" s="179"/>
      <c r="AS1082" s="179"/>
      <c r="AT1082" s="179"/>
      <c r="AU1082" s="179"/>
      <c r="AV1082" s="180"/>
    </row>
    <row r="1083" spans="2:48" s="126" customFormat="1" ht="6.75" customHeight="1">
      <c r="B1083" s="179"/>
      <c r="C1083" s="179"/>
      <c r="D1083" s="179"/>
      <c r="E1083" s="179"/>
      <c r="F1083" s="179"/>
      <c r="G1083" s="179"/>
      <c r="H1083" s="179"/>
      <c r="I1083" s="179"/>
      <c r="J1083" s="179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79"/>
      <c r="AP1083" s="179"/>
      <c r="AQ1083" s="179"/>
      <c r="AR1083" s="179"/>
      <c r="AS1083" s="179"/>
      <c r="AT1083" s="179"/>
      <c r="AU1083" s="179"/>
      <c r="AV1083" s="180"/>
    </row>
    <row r="1084" spans="2:48" s="126" customFormat="1" ht="6.75" customHeight="1">
      <c r="B1084" s="179"/>
      <c r="C1084" s="179"/>
      <c r="D1084" s="179"/>
      <c r="E1084" s="179"/>
      <c r="F1084" s="179"/>
      <c r="G1084" s="179"/>
      <c r="H1084" s="179"/>
      <c r="I1084" s="179"/>
      <c r="J1084" s="179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79"/>
      <c r="AP1084" s="179"/>
      <c r="AQ1084" s="179"/>
      <c r="AR1084" s="179"/>
      <c r="AS1084" s="179"/>
      <c r="AT1084" s="179"/>
      <c r="AU1084" s="179"/>
      <c r="AV1084" s="180"/>
    </row>
    <row r="1085" spans="2:48" s="126" customFormat="1" ht="6.75" customHeight="1">
      <c r="B1085" s="179"/>
      <c r="C1085" s="179"/>
      <c r="D1085" s="179"/>
      <c r="E1085" s="179"/>
      <c r="F1085" s="179"/>
      <c r="G1085" s="179"/>
      <c r="H1085" s="179"/>
      <c r="I1085" s="179"/>
      <c r="J1085" s="179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79"/>
      <c r="AP1085" s="179"/>
      <c r="AQ1085" s="179"/>
      <c r="AR1085" s="179"/>
      <c r="AS1085" s="179"/>
      <c r="AT1085" s="179"/>
      <c r="AU1085" s="179"/>
      <c r="AV1085" s="180"/>
    </row>
    <row r="1086" spans="2:48" s="126" customFormat="1" ht="6.75" customHeight="1">
      <c r="B1086" s="179"/>
      <c r="C1086" s="179"/>
      <c r="D1086" s="179"/>
      <c r="E1086" s="179"/>
      <c r="F1086" s="179"/>
      <c r="G1086" s="179"/>
      <c r="H1086" s="179"/>
      <c r="I1086" s="179"/>
      <c r="J1086" s="179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79"/>
      <c r="AP1086" s="179"/>
      <c r="AQ1086" s="179"/>
      <c r="AR1086" s="179"/>
      <c r="AS1086" s="179"/>
      <c r="AT1086" s="179"/>
      <c r="AU1086" s="179"/>
      <c r="AV1086" s="180"/>
    </row>
    <row r="1087" spans="2:48" s="126" customFormat="1" ht="6.75" customHeight="1">
      <c r="B1087" s="179"/>
      <c r="C1087" s="179"/>
      <c r="D1087" s="179"/>
      <c r="E1087" s="179"/>
      <c r="F1087" s="179"/>
      <c r="G1087" s="179"/>
      <c r="H1087" s="179"/>
      <c r="I1087" s="179"/>
      <c r="J1087" s="179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79"/>
      <c r="AP1087" s="179"/>
      <c r="AQ1087" s="179"/>
      <c r="AR1087" s="179"/>
      <c r="AS1087" s="179"/>
      <c r="AT1087" s="179"/>
      <c r="AU1087" s="179"/>
      <c r="AV1087" s="180"/>
    </row>
    <row r="1088" spans="2:48" s="126" customFormat="1" ht="6.75" customHeight="1">
      <c r="B1088" s="179"/>
      <c r="C1088" s="179"/>
      <c r="D1088" s="179"/>
      <c r="E1088" s="179"/>
      <c r="F1088" s="179"/>
      <c r="G1088" s="179"/>
      <c r="H1088" s="179"/>
      <c r="I1088" s="179"/>
      <c r="J1088" s="179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79"/>
      <c r="AP1088" s="179"/>
      <c r="AQ1088" s="179"/>
      <c r="AR1088" s="179"/>
      <c r="AS1088" s="179"/>
      <c r="AT1088" s="179"/>
      <c r="AU1088" s="179"/>
      <c r="AV1088" s="180"/>
    </row>
    <row r="1089" spans="2:48" s="126" customFormat="1" ht="6.75" customHeight="1">
      <c r="B1089" s="179"/>
      <c r="C1089" s="179"/>
      <c r="D1089" s="179"/>
      <c r="E1089" s="179"/>
      <c r="F1089" s="179"/>
      <c r="G1089" s="179"/>
      <c r="H1089" s="179"/>
      <c r="I1089" s="179"/>
      <c r="J1089" s="179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79"/>
      <c r="AP1089" s="179"/>
      <c r="AQ1089" s="179"/>
      <c r="AR1089" s="179"/>
      <c r="AS1089" s="179"/>
      <c r="AT1089" s="179"/>
      <c r="AU1089" s="179"/>
      <c r="AV1089" s="180"/>
    </row>
    <row r="1090" spans="2:48" s="126" customFormat="1" ht="6.75" customHeight="1">
      <c r="B1090" s="179"/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79"/>
      <c r="AP1090" s="179"/>
      <c r="AQ1090" s="179"/>
      <c r="AR1090" s="179"/>
      <c r="AS1090" s="179"/>
      <c r="AT1090" s="179"/>
      <c r="AU1090" s="179"/>
      <c r="AV1090" s="180"/>
    </row>
    <row r="1091" spans="2:48" s="126" customFormat="1" ht="6.75" customHeight="1">
      <c r="B1091" s="179"/>
      <c r="C1091" s="179"/>
      <c r="D1091" s="179"/>
      <c r="E1091" s="179"/>
      <c r="F1091" s="179"/>
      <c r="G1091" s="179"/>
      <c r="H1091" s="179"/>
      <c r="I1091" s="179"/>
      <c r="J1091" s="179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79"/>
      <c r="AP1091" s="179"/>
      <c r="AQ1091" s="179"/>
      <c r="AR1091" s="179"/>
      <c r="AS1091" s="179"/>
      <c r="AT1091" s="179"/>
      <c r="AU1091" s="179"/>
      <c r="AV1091" s="180"/>
    </row>
    <row r="1092" spans="2:48" s="126" customFormat="1" ht="6.75" customHeight="1">
      <c r="B1092" s="179"/>
      <c r="C1092" s="179"/>
      <c r="D1092" s="179"/>
      <c r="E1092" s="179"/>
      <c r="F1092" s="179"/>
      <c r="G1092" s="179"/>
      <c r="H1092" s="179"/>
      <c r="I1092" s="179"/>
      <c r="J1092" s="179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79"/>
      <c r="AP1092" s="179"/>
      <c r="AQ1092" s="179"/>
      <c r="AR1092" s="179"/>
      <c r="AS1092" s="179"/>
      <c r="AT1092" s="179"/>
      <c r="AU1092" s="179"/>
      <c r="AV1092" s="180"/>
    </row>
    <row r="1093" spans="2:48" s="126" customFormat="1" ht="6.75" customHeight="1">
      <c r="B1093" s="179"/>
      <c r="C1093" s="179"/>
      <c r="D1093" s="179"/>
      <c r="E1093" s="179"/>
      <c r="F1093" s="179"/>
      <c r="G1093" s="179"/>
      <c r="H1093" s="179"/>
      <c r="I1093" s="179"/>
      <c r="J1093" s="179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79"/>
      <c r="AP1093" s="179"/>
      <c r="AQ1093" s="179"/>
      <c r="AR1093" s="179"/>
      <c r="AS1093" s="179"/>
      <c r="AT1093" s="179"/>
      <c r="AU1093" s="179"/>
      <c r="AV1093" s="180"/>
    </row>
    <row r="1094" spans="2:48" s="126" customFormat="1" ht="6.75" customHeight="1">
      <c r="B1094" s="179"/>
      <c r="C1094" s="179"/>
      <c r="D1094" s="179"/>
      <c r="E1094" s="179"/>
      <c r="F1094" s="179"/>
      <c r="G1094" s="179"/>
      <c r="H1094" s="179"/>
      <c r="I1094" s="179"/>
      <c r="J1094" s="179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79"/>
      <c r="AP1094" s="179"/>
      <c r="AQ1094" s="179"/>
      <c r="AR1094" s="179"/>
      <c r="AS1094" s="179"/>
      <c r="AT1094" s="179"/>
      <c r="AU1094" s="179"/>
      <c r="AV1094" s="180"/>
    </row>
    <row r="1095" spans="2:48" s="126" customFormat="1" ht="6.75" customHeight="1">
      <c r="B1095" s="179"/>
      <c r="C1095" s="179"/>
      <c r="D1095" s="179"/>
      <c r="E1095" s="179"/>
      <c r="F1095" s="179"/>
      <c r="G1095" s="179"/>
      <c r="H1095" s="179"/>
      <c r="I1095" s="179"/>
      <c r="J1095" s="179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79"/>
      <c r="AP1095" s="179"/>
      <c r="AQ1095" s="179"/>
      <c r="AR1095" s="179"/>
      <c r="AS1095" s="179"/>
      <c r="AT1095" s="179"/>
      <c r="AU1095" s="179"/>
      <c r="AV1095" s="180"/>
    </row>
    <row r="1096" spans="2:48" s="126" customFormat="1" ht="6.75" customHeight="1">
      <c r="B1096" s="179"/>
      <c r="C1096" s="179"/>
      <c r="D1096" s="179"/>
      <c r="E1096" s="179"/>
      <c r="F1096" s="179"/>
      <c r="G1096" s="179"/>
      <c r="H1096" s="179"/>
      <c r="I1096" s="179"/>
      <c r="J1096" s="179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79"/>
      <c r="AP1096" s="179"/>
      <c r="AQ1096" s="179"/>
      <c r="AR1096" s="179"/>
      <c r="AS1096" s="179"/>
      <c r="AT1096" s="179"/>
      <c r="AU1096" s="179"/>
      <c r="AV1096" s="180"/>
    </row>
    <row r="1097" spans="2:48" s="126" customFormat="1" ht="6.75" customHeight="1">
      <c r="B1097" s="179"/>
      <c r="C1097" s="179"/>
      <c r="D1097" s="179"/>
      <c r="E1097" s="179"/>
      <c r="F1097" s="179"/>
      <c r="G1097" s="179"/>
      <c r="H1097" s="179"/>
      <c r="I1097" s="179"/>
      <c r="J1097" s="179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79"/>
      <c r="AP1097" s="179"/>
      <c r="AQ1097" s="179"/>
      <c r="AR1097" s="179"/>
      <c r="AS1097" s="179"/>
      <c r="AT1097" s="179"/>
      <c r="AU1097" s="179"/>
      <c r="AV1097" s="180"/>
    </row>
    <row r="1098" spans="2:48" s="126" customFormat="1" ht="6.75" customHeight="1">
      <c r="B1098" s="179"/>
      <c r="C1098" s="179"/>
      <c r="D1098" s="179"/>
      <c r="E1098" s="179"/>
      <c r="F1098" s="179"/>
      <c r="G1098" s="179"/>
      <c r="H1098" s="179"/>
      <c r="I1098" s="179"/>
      <c r="J1098" s="179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79"/>
      <c r="AP1098" s="179"/>
      <c r="AQ1098" s="179"/>
      <c r="AR1098" s="179"/>
      <c r="AS1098" s="179"/>
      <c r="AT1098" s="179"/>
      <c r="AU1098" s="179"/>
      <c r="AV1098" s="180"/>
    </row>
    <row r="1099" spans="2:48" s="126" customFormat="1" ht="6.75" customHeight="1">
      <c r="B1099" s="179"/>
      <c r="C1099" s="179"/>
      <c r="D1099" s="179"/>
      <c r="E1099" s="179"/>
      <c r="F1099" s="179"/>
      <c r="G1099" s="179"/>
      <c r="H1099" s="179"/>
      <c r="I1099" s="179"/>
      <c r="J1099" s="179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79"/>
      <c r="AP1099" s="179"/>
      <c r="AQ1099" s="179"/>
      <c r="AR1099" s="179"/>
      <c r="AS1099" s="179"/>
      <c r="AT1099" s="179"/>
      <c r="AU1099" s="179"/>
      <c r="AV1099" s="180"/>
    </row>
    <row r="1100" spans="2:48" s="126" customFormat="1" ht="6.75" customHeight="1">
      <c r="B1100" s="179"/>
      <c r="C1100" s="179"/>
      <c r="D1100" s="179"/>
      <c r="E1100" s="179"/>
      <c r="F1100" s="179"/>
      <c r="G1100" s="179"/>
      <c r="H1100" s="179"/>
      <c r="I1100" s="179"/>
      <c r="J1100" s="179"/>
      <c r="K1100" s="179"/>
      <c r="L1100" s="179"/>
      <c r="M1100" s="179"/>
      <c r="N1100" s="179"/>
      <c r="O1100" s="179"/>
      <c r="P1100" s="179"/>
      <c r="Q1100" s="179"/>
      <c r="R1100" s="179"/>
      <c r="S1100" s="179"/>
      <c r="T1100" s="179"/>
      <c r="U1100" s="179"/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/>
      <c r="AG1100" s="179"/>
      <c r="AH1100" s="179"/>
      <c r="AI1100" s="179"/>
      <c r="AJ1100" s="179"/>
      <c r="AK1100" s="179"/>
      <c r="AL1100" s="179"/>
      <c r="AM1100" s="179"/>
      <c r="AN1100" s="179"/>
      <c r="AO1100" s="179"/>
      <c r="AP1100" s="179"/>
      <c r="AQ1100" s="179"/>
      <c r="AR1100" s="179"/>
      <c r="AS1100" s="179"/>
      <c r="AT1100" s="179"/>
      <c r="AU1100" s="179"/>
      <c r="AV1100" s="180"/>
    </row>
    <row r="1101" spans="2:48" s="126" customFormat="1" ht="6.75" customHeight="1">
      <c r="B1101" s="179"/>
      <c r="C1101" s="179"/>
      <c r="D1101" s="179"/>
      <c r="E1101" s="179"/>
      <c r="F1101" s="179"/>
      <c r="G1101" s="179"/>
      <c r="H1101" s="179"/>
      <c r="I1101" s="179"/>
      <c r="J1101" s="179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79"/>
      <c r="AP1101" s="179"/>
      <c r="AQ1101" s="179"/>
      <c r="AR1101" s="179"/>
      <c r="AS1101" s="179"/>
      <c r="AT1101" s="179"/>
      <c r="AU1101" s="179"/>
      <c r="AV1101" s="180"/>
    </row>
    <row r="1102" spans="2:48" s="126" customFormat="1" ht="6.75" customHeight="1">
      <c r="B1102" s="179"/>
      <c r="C1102" s="179"/>
      <c r="D1102" s="179"/>
      <c r="E1102" s="179"/>
      <c r="F1102" s="179"/>
      <c r="G1102" s="179"/>
      <c r="H1102" s="179"/>
      <c r="I1102" s="179"/>
      <c r="J1102" s="179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79"/>
      <c r="AP1102" s="179"/>
      <c r="AQ1102" s="179"/>
      <c r="AR1102" s="179"/>
      <c r="AS1102" s="179"/>
      <c r="AT1102" s="179"/>
      <c r="AU1102" s="179"/>
      <c r="AV1102" s="180"/>
    </row>
    <row r="1103" spans="2:48" s="126" customFormat="1" ht="6.75" customHeight="1">
      <c r="B1103" s="179"/>
      <c r="C1103" s="179"/>
      <c r="D1103" s="179"/>
      <c r="E1103" s="179"/>
      <c r="F1103" s="179"/>
      <c r="G1103" s="179"/>
      <c r="H1103" s="179"/>
      <c r="I1103" s="179"/>
      <c r="J1103" s="179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79"/>
      <c r="AP1103" s="179"/>
      <c r="AQ1103" s="179"/>
      <c r="AR1103" s="179"/>
      <c r="AS1103" s="179"/>
      <c r="AT1103" s="179"/>
      <c r="AU1103" s="179"/>
      <c r="AV1103" s="180"/>
    </row>
    <row r="1104" spans="2:48" s="126" customFormat="1" ht="6.75" customHeight="1">
      <c r="B1104" s="179"/>
      <c r="C1104" s="179"/>
      <c r="D1104" s="179"/>
      <c r="E1104" s="179"/>
      <c r="F1104" s="179"/>
      <c r="G1104" s="179"/>
      <c r="H1104" s="179"/>
      <c r="I1104" s="179"/>
      <c r="J1104" s="179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79"/>
      <c r="AP1104" s="179"/>
      <c r="AQ1104" s="179"/>
      <c r="AR1104" s="179"/>
      <c r="AS1104" s="179"/>
      <c r="AT1104" s="179"/>
      <c r="AU1104" s="179"/>
      <c r="AV1104" s="180"/>
    </row>
    <row r="1105" spans="2:48" s="126" customFormat="1" ht="6.75" customHeight="1">
      <c r="B1105" s="179"/>
      <c r="C1105" s="179"/>
      <c r="D1105" s="179"/>
      <c r="E1105" s="179"/>
      <c r="F1105" s="179"/>
      <c r="G1105" s="179"/>
      <c r="H1105" s="179"/>
      <c r="I1105" s="179"/>
      <c r="J1105" s="179"/>
      <c r="K1105" s="179"/>
      <c r="L1105" s="179"/>
      <c r="M1105" s="179"/>
      <c r="N1105" s="179"/>
      <c r="O1105" s="179"/>
      <c r="P1105" s="179"/>
      <c r="Q1105" s="179"/>
      <c r="R1105" s="179"/>
      <c r="S1105" s="179"/>
      <c r="T1105" s="179"/>
      <c r="U1105" s="179"/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/>
      <c r="AG1105" s="179"/>
      <c r="AH1105" s="179"/>
      <c r="AI1105" s="179"/>
      <c r="AJ1105" s="179"/>
      <c r="AK1105" s="179"/>
      <c r="AL1105" s="179"/>
      <c r="AM1105" s="179"/>
      <c r="AN1105" s="179"/>
      <c r="AO1105" s="179"/>
      <c r="AP1105" s="179"/>
      <c r="AQ1105" s="179"/>
      <c r="AR1105" s="179"/>
      <c r="AS1105" s="179"/>
      <c r="AT1105" s="179"/>
      <c r="AU1105" s="179"/>
      <c r="AV1105" s="180"/>
    </row>
    <row r="1106" spans="2:48" s="126" customFormat="1" ht="6.75" customHeight="1">
      <c r="B1106" s="179"/>
      <c r="C1106" s="179"/>
      <c r="D1106" s="179"/>
      <c r="E1106" s="179"/>
      <c r="F1106" s="179"/>
      <c r="G1106" s="179"/>
      <c r="H1106" s="179"/>
      <c r="I1106" s="179"/>
      <c r="J1106" s="179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79"/>
      <c r="AP1106" s="179"/>
      <c r="AQ1106" s="179"/>
      <c r="AR1106" s="179"/>
      <c r="AS1106" s="179"/>
      <c r="AT1106" s="179"/>
      <c r="AU1106" s="179"/>
      <c r="AV1106" s="180"/>
    </row>
    <row r="1107" spans="2:48" s="126" customFormat="1" ht="6.75" customHeight="1">
      <c r="B1107" s="179"/>
      <c r="C1107" s="179"/>
      <c r="D1107" s="179"/>
      <c r="E1107" s="179"/>
      <c r="F1107" s="179"/>
      <c r="G1107" s="179"/>
      <c r="H1107" s="179"/>
      <c r="I1107" s="179"/>
      <c r="J1107" s="179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79"/>
      <c r="AP1107" s="179"/>
      <c r="AQ1107" s="179"/>
      <c r="AR1107" s="179"/>
      <c r="AS1107" s="179"/>
      <c r="AT1107" s="179"/>
      <c r="AU1107" s="179"/>
      <c r="AV1107" s="180"/>
    </row>
    <row r="1108" spans="2:48" s="126" customFormat="1" ht="6.75" customHeight="1">
      <c r="B1108" s="179"/>
      <c r="C1108" s="179"/>
      <c r="D1108" s="179"/>
      <c r="E1108" s="179"/>
      <c r="F1108" s="179"/>
      <c r="G1108" s="179"/>
      <c r="H1108" s="179"/>
      <c r="I1108" s="179"/>
      <c r="J1108" s="179"/>
      <c r="K1108" s="179"/>
      <c r="L1108" s="179"/>
      <c r="M1108" s="179"/>
      <c r="N1108" s="179"/>
      <c r="O1108" s="179"/>
      <c r="P1108" s="179"/>
      <c r="Q1108" s="179"/>
      <c r="R1108" s="179"/>
      <c r="S1108" s="179"/>
      <c r="T1108" s="179"/>
      <c r="U1108" s="179"/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/>
      <c r="AG1108" s="179"/>
      <c r="AH1108" s="179"/>
      <c r="AI1108" s="179"/>
      <c r="AJ1108" s="179"/>
      <c r="AK1108" s="179"/>
      <c r="AL1108" s="179"/>
      <c r="AM1108" s="179"/>
      <c r="AN1108" s="179"/>
      <c r="AO1108" s="179"/>
      <c r="AP1108" s="179"/>
      <c r="AQ1108" s="179"/>
      <c r="AR1108" s="179"/>
      <c r="AS1108" s="179"/>
      <c r="AT1108" s="179"/>
      <c r="AU1108" s="179"/>
      <c r="AV1108" s="180"/>
    </row>
    <row r="1109" spans="2:48" s="126" customFormat="1" ht="6.75" customHeight="1">
      <c r="B1109" s="179"/>
      <c r="C1109" s="179"/>
      <c r="D1109" s="179"/>
      <c r="E1109" s="179"/>
      <c r="F1109" s="179"/>
      <c r="G1109" s="179"/>
      <c r="H1109" s="179"/>
      <c r="I1109" s="179"/>
      <c r="J1109" s="179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79"/>
      <c r="AP1109" s="179"/>
      <c r="AQ1109" s="179"/>
      <c r="AR1109" s="179"/>
      <c r="AS1109" s="179"/>
      <c r="AT1109" s="179"/>
      <c r="AU1109" s="179"/>
      <c r="AV1109" s="180"/>
    </row>
    <row r="1110" spans="2:48" s="126" customFormat="1" ht="6.75" customHeight="1">
      <c r="B1110" s="179"/>
      <c r="C1110" s="179"/>
      <c r="D1110" s="179"/>
      <c r="E1110" s="179"/>
      <c r="F1110" s="179"/>
      <c r="G1110" s="179"/>
      <c r="H1110" s="179"/>
      <c r="I1110" s="179"/>
      <c r="J1110" s="179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79"/>
      <c r="AP1110" s="179"/>
      <c r="AQ1110" s="179"/>
      <c r="AR1110" s="179"/>
      <c r="AS1110" s="179"/>
      <c r="AT1110" s="179"/>
      <c r="AU1110" s="179"/>
      <c r="AV1110" s="180"/>
    </row>
    <row r="1111" spans="2:48" s="126" customFormat="1" ht="6.75" customHeight="1">
      <c r="B1111" s="179"/>
      <c r="C1111" s="179"/>
      <c r="D1111" s="179"/>
      <c r="E1111" s="179"/>
      <c r="F1111" s="179"/>
      <c r="G1111" s="179"/>
      <c r="H1111" s="179"/>
      <c r="I1111" s="179"/>
      <c r="J1111" s="179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79"/>
      <c r="AP1111" s="179"/>
      <c r="AQ1111" s="179"/>
      <c r="AR1111" s="179"/>
      <c r="AS1111" s="179"/>
      <c r="AT1111" s="179"/>
      <c r="AU1111" s="179"/>
      <c r="AV1111" s="180"/>
    </row>
    <row r="1112" spans="2:48" s="126" customFormat="1" ht="6.75" customHeight="1">
      <c r="B1112" s="179"/>
      <c r="C1112" s="179"/>
      <c r="D1112" s="179"/>
      <c r="E1112" s="179"/>
      <c r="F1112" s="179"/>
      <c r="G1112" s="179"/>
      <c r="H1112" s="179"/>
      <c r="I1112" s="179"/>
      <c r="J1112" s="179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79"/>
      <c r="AP1112" s="179"/>
      <c r="AQ1112" s="179"/>
      <c r="AR1112" s="179"/>
      <c r="AS1112" s="179"/>
      <c r="AT1112" s="179"/>
      <c r="AU1112" s="179"/>
      <c r="AV1112" s="180"/>
    </row>
    <row r="1113" spans="2:48" s="126" customFormat="1" ht="6.75" customHeight="1">
      <c r="B1113" s="179"/>
      <c r="C1113" s="179"/>
      <c r="D1113" s="179"/>
      <c r="E1113" s="179"/>
      <c r="F1113" s="179"/>
      <c r="G1113" s="179"/>
      <c r="H1113" s="179"/>
      <c r="I1113" s="179"/>
      <c r="J1113" s="179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79"/>
      <c r="AP1113" s="179"/>
      <c r="AQ1113" s="179"/>
      <c r="AR1113" s="179"/>
      <c r="AS1113" s="179"/>
      <c r="AT1113" s="179"/>
      <c r="AU1113" s="179"/>
      <c r="AV1113" s="180"/>
    </row>
    <row r="1114" spans="2:48" s="126" customFormat="1" ht="6.75" customHeight="1">
      <c r="B1114" s="179"/>
      <c r="C1114" s="179"/>
      <c r="D1114" s="179"/>
      <c r="E1114" s="179"/>
      <c r="F1114" s="179"/>
      <c r="G1114" s="179"/>
      <c r="H1114" s="179"/>
      <c r="I1114" s="179"/>
      <c r="J1114" s="179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79"/>
      <c r="AP1114" s="179"/>
      <c r="AQ1114" s="179"/>
      <c r="AR1114" s="179"/>
      <c r="AS1114" s="179"/>
      <c r="AT1114" s="179"/>
      <c r="AU1114" s="179"/>
      <c r="AV1114" s="180"/>
    </row>
    <row r="1115" spans="2:48" s="126" customFormat="1" ht="6.75" customHeight="1">
      <c r="B1115" s="179"/>
      <c r="C1115" s="179"/>
      <c r="D1115" s="179"/>
      <c r="E1115" s="179"/>
      <c r="F1115" s="179"/>
      <c r="G1115" s="179"/>
      <c r="H1115" s="179"/>
      <c r="I1115" s="179"/>
      <c r="J1115" s="179"/>
      <c r="K1115" s="179"/>
      <c r="L1115" s="179"/>
      <c r="M1115" s="179"/>
      <c r="N1115" s="179"/>
      <c r="O1115" s="179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79"/>
      <c r="AJ1115" s="179"/>
      <c r="AK1115" s="179"/>
      <c r="AL1115" s="179"/>
      <c r="AM1115" s="179"/>
      <c r="AN1115" s="179"/>
      <c r="AO1115" s="179"/>
      <c r="AP1115" s="179"/>
      <c r="AQ1115" s="179"/>
      <c r="AR1115" s="179"/>
      <c r="AS1115" s="179"/>
      <c r="AT1115" s="179"/>
      <c r="AU1115" s="179"/>
      <c r="AV1115" s="180"/>
    </row>
    <row r="1116" spans="2:48" s="126" customFormat="1" ht="6.75" customHeight="1">
      <c r="B1116" s="179"/>
      <c r="C1116" s="179"/>
      <c r="D1116" s="179"/>
      <c r="E1116" s="179"/>
      <c r="F1116" s="179"/>
      <c r="G1116" s="179"/>
      <c r="H1116" s="179"/>
      <c r="I1116" s="179"/>
      <c r="J1116" s="179"/>
      <c r="K1116" s="179"/>
      <c r="L1116" s="179"/>
      <c r="M1116" s="179"/>
      <c r="N1116" s="179"/>
      <c r="O1116" s="179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79"/>
      <c r="AJ1116" s="179"/>
      <c r="AK1116" s="179"/>
      <c r="AL1116" s="179"/>
      <c r="AM1116" s="179"/>
      <c r="AN1116" s="179"/>
      <c r="AO1116" s="179"/>
      <c r="AP1116" s="179"/>
      <c r="AQ1116" s="179"/>
      <c r="AR1116" s="179"/>
      <c r="AS1116" s="179"/>
      <c r="AT1116" s="179"/>
      <c r="AU1116" s="179"/>
      <c r="AV1116" s="180"/>
    </row>
  </sheetData>
  <sheetProtection password="C3D2" sheet="1" scenarios="1"/>
  <pageMargins left="0.59055118110236227" right="0" top="0" bottom="0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116"/>
  <sheetViews>
    <sheetView showGridLines="0" topLeftCell="A53" zoomScale="140" zoomScaleNormal="140" zoomScaleSheetLayoutView="175" zoomScalePageLayoutView="145" workbookViewId="0">
      <selection activeCell="AI86" sqref="AI86"/>
    </sheetView>
  </sheetViews>
  <sheetFormatPr baseColWidth="10" defaultRowHeight="9"/>
  <cols>
    <col min="1" max="1" width="0.42578125" style="97" customWidth="1"/>
    <col min="2" max="2" width="2" style="179" customWidth="1"/>
    <col min="3" max="34" width="1.7109375" style="179" customWidth="1"/>
    <col min="35" max="35" width="9.28515625" style="180" customWidth="1"/>
    <col min="36" max="36" width="0.42578125" style="97" customWidth="1"/>
    <col min="37" max="37" width="9.28515625" style="180" customWidth="1"/>
    <col min="38" max="38" width="0.42578125" style="97" customWidth="1"/>
    <col min="39" max="39" width="9.28515625" style="180" customWidth="1"/>
    <col min="40" max="40" width="0.42578125" style="97" customWidth="1"/>
    <col min="41" max="41" width="9.28515625" style="180" customWidth="1"/>
    <col min="42" max="42" width="0.42578125" style="97" customWidth="1"/>
    <col min="43" max="16384" width="11.42578125" style="97"/>
  </cols>
  <sheetData>
    <row r="1" spans="1:42" ht="11.1" customHeight="1"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4"/>
      <c r="AK1" s="154"/>
      <c r="AM1" s="154"/>
      <c r="AO1" s="154"/>
    </row>
    <row r="2" spans="1:42" ht="11.1" customHeight="1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4"/>
      <c r="AK2" s="154"/>
      <c r="AM2" s="154"/>
      <c r="AO2" s="154"/>
    </row>
    <row r="3" spans="1:42" ht="11.1" customHeight="1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4"/>
      <c r="AK3" s="154"/>
      <c r="AM3" s="154"/>
      <c r="AO3" s="154"/>
    </row>
    <row r="4" spans="1:42" ht="11.1" customHeight="1"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4"/>
      <c r="AK4" s="154"/>
      <c r="AM4" s="154"/>
      <c r="AO4" s="154"/>
    </row>
    <row r="5" spans="1:42" ht="11.1" customHeight="1"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4"/>
      <c r="AK5" s="154"/>
      <c r="AM5" s="154"/>
      <c r="AO5" s="154"/>
    </row>
    <row r="6" spans="1:42" ht="11.1" customHeight="1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98"/>
      <c r="AK6" s="98"/>
      <c r="AM6" s="98"/>
      <c r="AO6" s="98"/>
    </row>
    <row r="7" spans="1:42" ht="11.1" customHeight="1"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98"/>
      <c r="AK7" s="98"/>
      <c r="AM7" s="98"/>
      <c r="AO7" s="98"/>
    </row>
    <row r="8" spans="1:42" ht="3.95" customHeight="1"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4"/>
      <c r="AK8" s="154"/>
      <c r="AM8" s="154"/>
      <c r="AO8" s="154"/>
    </row>
    <row r="9" spans="1:42" s="99" customFormat="1" ht="11.1" customHeight="1">
      <c r="A9" s="361" t="str">
        <f>EF_01!$A$9</f>
        <v>ÓRGANOS AUTONÓMOS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9"/>
      <c r="AK9" s="368"/>
      <c r="AL9" s="369"/>
      <c r="AM9" s="368"/>
      <c r="AN9" s="369"/>
      <c r="AO9" s="368"/>
      <c r="AP9" s="369"/>
    </row>
    <row r="10" spans="1:42" s="99" customFormat="1" ht="11.1" customHeight="1">
      <c r="A10" s="361" t="str">
        <f>EF_01!$A$10</f>
        <v>INSTITUTO DE ACCESO A LA INFORMACIÓN PÚBLICA Y PROTECCIÓN DE DATOS PERSONALES DEL DISTRITO FEDERAL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9"/>
      <c r="AK10" s="368"/>
      <c r="AL10" s="369"/>
      <c r="AM10" s="368"/>
      <c r="AN10" s="369"/>
      <c r="AO10" s="368"/>
      <c r="AP10" s="369"/>
    </row>
    <row r="11" spans="1:42" s="99" customFormat="1" ht="11.1" customHeight="1">
      <c r="A11" s="368" t="s">
        <v>59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9"/>
      <c r="AK11" s="368"/>
      <c r="AL11" s="369"/>
      <c r="AM11" s="368"/>
      <c r="AN11" s="369"/>
      <c r="AO11" s="368"/>
      <c r="AP11" s="369"/>
    </row>
    <row r="12" spans="1:42" s="99" customFormat="1" ht="11.1" customHeight="1">
      <c r="A12" s="367" t="s">
        <v>2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9"/>
      <c r="AK12" s="367"/>
      <c r="AL12" s="369"/>
      <c r="AM12" s="367"/>
      <c r="AN12" s="369"/>
      <c r="AO12" s="367"/>
      <c r="AP12" s="369"/>
    </row>
    <row r="13" spans="1:42" s="99" customFormat="1" ht="3.95" customHeight="1"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2"/>
      <c r="AK13" s="102"/>
      <c r="AM13" s="102"/>
      <c r="AO13" s="102"/>
    </row>
    <row r="14" spans="1:42" s="105" customFormat="1" ht="11.1" customHeight="1">
      <c r="A14" s="370"/>
      <c r="B14" s="371"/>
      <c r="C14" s="371"/>
      <c r="D14" s="371"/>
      <c r="E14" s="371"/>
      <c r="F14" s="371"/>
      <c r="G14" s="371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371"/>
      <c r="X14" s="371"/>
      <c r="Y14" s="371"/>
      <c r="Z14" s="371"/>
      <c r="AA14" s="371"/>
      <c r="AB14" s="371"/>
      <c r="AC14" s="371"/>
      <c r="AD14" s="371"/>
      <c r="AE14" s="371"/>
      <c r="AF14" s="371"/>
      <c r="AG14" s="371"/>
      <c r="AH14" s="371"/>
      <c r="AI14" s="479" t="s">
        <v>23</v>
      </c>
      <c r="AJ14" s="480"/>
      <c r="AK14" s="480"/>
      <c r="AL14" s="370"/>
      <c r="AM14" s="479" t="s">
        <v>24</v>
      </c>
      <c r="AN14" s="480"/>
      <c r="AO14" s="480"/>
      <c r="AP14" s="370"/>
    </row>
    <row r="15" spans="1:42" s="105" customFormat="1" ht="11.1" customHeight="1">
      <c r="A15" s="370"/>
      <c r="B15" s="371"/>
      <c r="C15" s="371"/>
      <c r="D15" s="371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64">
        <v>2014</v>
      </c>
      <c r="AJ15" s="363"/>
      <c r="AK15" s="364">
        <v>2013</v>
      </c>
      <c r="AL15" s="370"/>
      <c r="AM15" s="364" t="s">
        <v>25</v>
      </c>
      <c r="AN15" s="363"/>
      <c r="AO15" s="364" t="s">
        <v>26</v>
      </c>
      <c r="AP15" s="370"/>
    </row>
    <row r="16" spans="1:42" s="105" customFormat="1" ht="11.1" customHeight="1"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345"/>
      <c r="AJ16" s="182"/>
      <c r="AK16" s="345"/>
      <c r="AM16" s="345"/>
      <c r="AN16" s="182"/>
      <c r="AO16" s="345"/>
    </row>
    <row r="17" spans="2:41" s="105" customFormat="1" ht="7.35" customHeight="1">
      <c r="B17" s="427" t="s">
        <v>33</v>
      </c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/>
      <c r="AE17" s="419"/>
      <c r="AF17" s="419"/>
      <c r="AG17" s="419"/>
      <c r="AH17" s="419"/>
      <c r="AI17" s="107"/>
      <c r="AK17" s="107"/>
      <c r="AM17" s="107"/>
      <c r="AO17" s="107"/>
    </row>
    <row r="18" spans="2:41" s="105" customFormat="1" ht="7.35" customHeight="1">
      <c r="B18" s="418"/>
      <c r="C18" s="418"/>
      <c r="D18" s="418"/>
      <c r="E18" s="418"/>
      <c r="F18" s="418"/>
      <c r="G18" s="418"/>
      <c r="H18" s="418"/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  <c r="AA18" s="418"/>
      <c r="AB18" s="418"/>
      <c r="AC18" s="418"/>
      <c r="AD18" s="418"/>
      <c r="AE18" s="418"/>
      <c r="AF18" s="418"/>
      <c r="AG18" s="418"/>
      <c r="AH18" s="418"/>
      <c r="AI18" s="107"/>
      <c r="AK18" s="107"/>
      <c r="AM18" s="107"/>
      <c r="AO18" s="107"/>
    </row>
    <row r="19" spans="2:41" s="105" customFormat="1" ht="7.35" customHeight="1">
      <c r="B19" s="418"/>
      <c r="C19" s="417" t="s">
        <v>34</v>
      </c>
      <c r="D19" s="418"/>
      <c r="E19" s="418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55">
        <f>SUM(AI20+AI21+AI22+AI23+AI24+AI25+AI26+AI27)</f>
        <v>0</v>
      </c>
      <c r="AK19" s="455">
        <f>SUM(AK20+AK21+AK22+AK23+AK24+AK25+AK26+AK27)</f>
        <v>0</v>
      </c>
      <c r="AM19" s="455">
        <f>SUM(AM20+AM21+AM22+AM23+AM24+AM25+AM26+AM27)</f>
        <v>0</v>
      </c>
      <c r="AN19" s="421"/>
      <c r="AO19" s="455">
        <f t="shared" ref="AO19:AO27" si="0">IFERROR(IF(AM19=0,0,AM19/AK19*100),"")</f>
        <v>0</v>
      </c>
    </row>
    <row r="20" spans="2:41" s="105" customFormat="1" ht="7.35" customHeight="1">
      <c r="B20" s="418"/>
      <c r="C20" s="418"/>
      <c r="D20" s="418" t="s">
        <v>66</v>
      </c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31"/>
      <c r="AJ20" s="421"/>
      <c r="AK20" s="431"/>
      <c r="AM20" s="431">
        <f>AI20-AK20</f>
        <v>0</v>
      </c>
      <c r="AN20" s="421"/>
      <c r="AO20" s="454">
        <f>IFERROR(IF(AM20=0,0,AM20/AK20*100),"")</f>
        <v>0</v>
      </c>
    </row>
    <row r="21" spans="2:41" s="105" customFormat="1" ht="7.35" customHeight="1">
      <c r="B21" s="418"/>
      <c r="C21" s="418"/>
      <c r="D21" s="418" t="s">
        <v>211</v>
      </c>
      <c r="E21" s="418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31"/>
      <c r="AJ21" s="421"/>
      <c r="AK21" s="431"/>
      <c r="AM21" s="431">
        <f>AI21-AK21</f>
        <v>0</v>
      </c>
      <c r="AN21" s="421"/>
      <c r="AO21" s="454">
        <f t="shared" si="0"/>
        <v>0</v>
      </c>
    </row>
    <row r="22" spans="2:41" s="105" customFormat="1" ht="7.35" customHeight="1">
      <c r="B22" s="418"/>
      <c r="C22" s="418"/>
      <c r="D22" s="418" t="s">
        <v>120</v>
      </c>
      <c r="E22" s="418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31"/>
      <c r="AJ22" s="421"/>
      <c r="AK22" s="431"/>
      <c r="AM22" s="431">
        <f t="shared" ref="AM22:AM27" si="1">AI22-AK22</f>
        <v>0</v>
      </c>
      <c r="AN22" s="421"/>
      <c r="AO22" s="454">
        <f t="shared" si="0"/>
        <v>0</v>
      </c>
    </row>
    <row r="23" spans="2:41" s="105" customFormat="1" ht="7.35" customHeight="1">
      <c r="B23" s="418"/>
      <c r="C23" s="418"/>
      <c r="D23" s="418" t="s">
        <v>67</v>
      </c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31"/>
      <c r="AJ23" s="421"/>
      <c r="AK23" s="431"/>
      <c r="AM23" s="431">
        <f t="shared" si="1"/>
        <v>0</v>
      </c>
      <c r="AN23" s="421"/>
      <c r="AO23" s="454">
        <f t="shared" si="0"/>
        <v>0</v>
      </c>
    </row>
    <row r="24" spans="2:41" s="105" customFormat="1" ht="7.35" customHeight="1">
      <c r="B24" s="418"/>
      <c r="C24" s="418"/>
      <c r="D24" s="418" t="s">
        <v>68</v>
      </c>
      <c r="E24" s="418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31"/>
      <c r="AJ24" s="421"/>
      <c r="AK24" s="431"/>
      <c r="AM24" s="431">
        <f t="shared" si="1"/>
        <v>0</v>
      </c>
      <c r="AN24" s="421"/>
      <c r="AO24" s="454">
        <f t="shared" si="0"/>
        <v>0</v>
      </c>
    </row>
    <row r="25" spans="2:41" s="105" customFormat="1" ht="7.35" customHeight="1">
      <c r="B25" s="418"/>
      <c r="C25" s="418"/>
      <c r="D25" s="418" t="s">
        <v>121</v>
      </c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31"/>
      <c r="AJ25" s="421"/>
      <c r="AK25" s="431"/>
      <c r="AM25" s="431">
        <f t="shared" si="1"/>
        <v>0</v>
      </c>
      <c r="AN25" s="421"/>
      <c r="AO25" s="454">
        <f t="shared" si="0"/>
        <v>0</v>
      </c>
    </row>
    <row r="26" spans="2:41" s="105" customFormat="1" ht="7.35" customHeight="1">
      <c r="B26" s="418"/>
      <c r="C26" s="418"/>
      <c r="D26" s="418" t="s">
        <v>171</v>
      </c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107">
        <f>+EF_03!AV25</f>
        <v>0</v>
      </c>
      <c r="AK26" s="107"/>
      <c r="AM26" s="431">
        <f t="shared" si="1"/>
        <v>0</v>
      </c>
      <c r="AN26" s="421"/>
      <c r="AO26" s="454">
        <f t="shared" si="0"/>
        <v>0</v>
      </c>
    </row>
    <row r="27" spans="2:41" s="105" customFormat="1" ht="7.35" customHeight="1">
      <c r="B27" s="418"/>
      <c r="C27" s="418"/>
      <c r="D27" s="418" t="s">
        <v>188</v>
      </c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31"/>
      <c r="AJ27" s="421"/>
      <c r="AK27" s="431"/>
      <c r="AM27" s="431">
        <f t="shared" si="1"/>
        <v>0</v>
      </c>
      <c r="AN27" s="421"/>
      <c r="AO27" s="454">
        <f t="shared" si="0"/>
        <v>0</v>
      </c>
    </row>
    <row r="28" spans="2:41" s="105" customFormat="1" ht="7.35" customHeight="1">
      <c r="B28" s="418"/>
      <c r="C28" s="418"/>
      <c r="D28" s="418"/>
      <c r="E28" s="418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107"/>
      <c r="AK28" s="107"/>
      <c r="AM28" s="431"/>
      <c r="AN28" s="421"/>
      <c r="AO28" s="431"/>
    </row>
    <row r="29" spans="2:41" s="105" customFormat="1" ht="7.35" customHeight="1">
      <c r="B29" s="417"/>
      <c r="C29" s="417" t="s">
        <v>189</v>
      </c>
      <c r="D29" s="418"/>
      <c r="E29" s="418"/>
      <c r="F29" s="418"/>
      <c r="G29" s="418"/>
      <c r="H29" s="418"/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  <c r="AA29" s="418"/>
      <c r="AB29" s="418"/>
      <c r="AC29" s="418"/>
      <c r="AD29" s="418"/>
      <c r="AE29" s="418"/>
      <c r="AF29" s="418"/>
      <c r="AG29" s="418"/>
      <c r="AH29" s="418"/>
      <c r="AI29" s="434">
        <f>SUM(AI30+AI31)</f>
        <v>124847.4</v>
      </c>
      <c r="AK29" s="434">
        <f>SUM(AK30+AK31)</f>
        <v>124027.5</v>
      </c>
      <c r="AM29" s="434">
        <f>SUM(AM30+AM31)</f>
        <v>819.89999999999418</v>
      </c>
      <c r="AN29" s="421"/>
      <c r="AO29" s="455">
        <f>IFERROR(IF(AM29=0,0,AM29/AK29*100),"")</f>
        <v>0.66106307068996328</v>
      </c>
    </row>
    <row r="30" spans="2:41" s="105" customFormat="1" ht="7.35" customHeight="1">
      <c r="B30" s="418"/>
      <c r="C30" s="418"/>
      <c r="D30" s="418" t="s">
        <v>212</v>
      </c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31"/>
      <c r="AJ30" s="421"/>
      <c r="AK30" s="431"/>
      <c r="AM30" s="431">
        <f>AI30-AK30</f>
        <v>0</v>
      </c>
      <c r="AN30" s="421"/>
      <c r="AO30" s="454">
        <f>IFERROR(IF(AM30=0,0,AM30/AK30*100),"")</f>
        <v>0</v>
      </c>
    </row>
    <row r="31" spans="2:41" s="105" customFormat="1" ht="7.35" customHeight="1">
      <c r="B31" s="418"/>
      <c r="C31" s="418"/>
      <c r="D31" s="418" t="s">
        <v>214</v>
      </c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107">
        <f>+EF_03!AV30</f>
        <v>124847.4</v>
      </c>
      <c r="AK31" s="107">
        <v>124027.5</v>
      </c>
      <c r="AM31" s="431">
        <f>AI31-AK31</f>
        <v>819.89999999999418</v>
      </c>
      <c r="AN31" s="421"/>
      <c r="AO31" s="454">
        <f>IFERROR(IF(AM31=0,0,AM31/AK31*100),"")</f>
        <v>0.66106307068996328</v>
      </c>
    </row>
    <row r="32" spans="2:41" s="105" customFormat="1" ht="7.35" customHeight="1">
      <c r="B32" s="418"/>
      <c r="C32" s="428"/>
      <c r="D32" s="41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107"/>
      <c r="AK32" s="107"/>
      <c r="AM32" s="431"/>
      <c r="AN32" s="421"/>
      <c r="AO32" s="431"/>
    </row>
    <row r="33" spans="2:41" s="105" customFormat="1" ht="7.35" customHeight="1">
      <c r="B33" s="418"/>
      <c r="C33" s="417" t="s">
        <v>44</v>
      </c>
      <c r="D33" s="418"/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34">
        <f>SUM(AI34+AI35+AI36+AI37+AI38)</f>
        <v>406.7</v>
      </c>
      <c r="AK33" s="434">
        <f>SUM(AK34+AK35+AK36+AK37+AK38)</f>
        <v>478.9</v>
      </c>
      <c r="AM33" s="434">
        <f>SUM(AM34+AM35+AM36+AM37+AM38)</f>
        <v>-72.199999999999989</v>
      </c>
      <c r="AN33" s="421"/>
      <c r="AO33" s="455">
        <f t="shared" ref="AO33:AO38" si="2">IFERROR(IF(AM33=0,0,AM33/AK33*100),"")</f>
        <v>-15.076216329087492</v>
      </c>
    </row>
    <row r="34" spans="2:41" s="105" customFormat="1" ht="7.35" customHeight="1">
      <c r="B34" s="418"/>
      <c r="C34" s="418"/>
      <c r="D34" s="418" t="s">
        <v>173</v>
      </c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107">
        <f>+EF_03!AV33</f>
        <v>114.5</v>
      </c>
      <c r="AK34" s="107">
        <v>182</v>
      </c>
      <c r="AM34" s="431">
        <f>AI34-AK34</f>
        <v>-67.5</v>
      </c>
      <c r="AN34" s="421"/>
      <c r="AO34" s="454">
        <f t="shared" si="2"/>
        <v>-37.087912087912088</v>
      </c>
    </row>
    <row r="35" spans="2:41" s="105" customFormat="1" ht="7.35" customHeight="1">
      <c r="B35" s="418"/>
      <c r="C35" s="418"/>
      <c r="D35" s="430" t="s">
        <v>122</v>
      </c>
      <c r="E35" s="418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107">
        <f>+EF_03!AV34</f>
        <v>0</v>
      </c>
      <c r="AK35" s="107">
        <v>0</v>
      </c>
      <c r="AM35" s="431">
        <f>AI35-AK35</f>
        <v>0</v>
      </c>
      <c r="AN35" s="421"/>
      <c r="AO35" s="454">
        <f t="shared" si="2"/>
        <v>0</v>
      </c>
    </row>
    <row r="36" spans="2:41" s="105" customFormat="1" ht="7.35" customHeight="1">
      <c r="B36" s="418"/>
      <c r="C36" s="418"/>
      <c r="D36" s="418" t="s">
        <v>174</v>
      </c>
      <c r="E36" s="430"/>
      <c r="F36" s="430"/>
      <c r="G36" s="430"/>
      <c r="H36" s="430"/>
      <c r="I36" s="430"/>
      <c r="J36" s="430"/>
      <c r="K36" s="430"/>
      <c r="L36" s="430"/>
      <c r="M36" s="430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107">
        <f>+EF_03!AV35</f>
        <v>0</v>
      </c>
      <c r="AK36" s="107">
        <v>0</v>
      </c>
      <c r="AM36" s="431">
        <f>AI36-AK36</f>
        <v>0</v>
      </c>
      <c r="AN36" s="421"/>
      <c r="AO36" s="454">
        <f t="shared" si="2"/>
        <v>0</v>
      </c>
    </row>
    <row r="37" spans="2:41" s="105" customFormat="1" ht="7.35" customHeight="1">
      <c r="B37" s="418"/>
      <c r="C37" s="418"/>
      <c r="D37" s="418" t="s">
        <v>175</v>
      </c>
      <c r="E37" s="418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107">
        <f>+EF_03!AV36</f>
        <v>0</v>
      </c>
      <c r="AK37" s="107">
        <v>0</v>
      </c>
      <c r="AM37" s="431">
        <f>AI37-AK37</f>
        <v>0</v>
      </c>
      <c r="AN37" s="421"/>
      <c r="AO37" s="454">
        <f t="shared" si="2"/>
        <v>0</v>
      </c>
    </row>
    <row r="38" spans="2:41" s="105" customFormat="1" ht="7.35" customHeight="1">
      <c r="B38" s="418"/>
      <c r="C38" s="418"/>
      <c r="D38" s="418" t="s">
        <v>123</v>
      </c>
      <c r="E38" s="418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107">
        <f>+EF_03!AV37</f>
        <v>292.2</v>
      </c>
      <c r="AK38" s="107">
        <v>296.89999999999998</v>
      </c>
      <c r="AM38" s="431">
        <f>AI38-AK38</f>
        <v>-4.6999999999999886</v>
      </c>
      <c r="AN38" s="421"/>
      <c r="AO38" s="454">
        <f t="shared" si="2"/>
        <v>-1.5830245874031625</v>
      </c>
    </row>
    <row r="39" spans="2:41" s="105" customFormat="1" ht="7.35" customHeight="1"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107"/>
      <c r="AK39" s="107"/>
      <c r="AM39" s="431"/>
      <c r="AN39" s="421"/>
      <c r="AO39" s="431"/>
    </row>
    <row r="40" spans="2:41" s="105" customFormat="1" ht="7.35" customHeight="1">
      <c r="B40" s="418"/>
      <c r="C40" s="418"/>
      <c r="D40" s="418"/>
      <c r="E40" s="418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107"/>
      <c r="AK40" s="107"/>
      <c r="AM40" s="431"/>
      <c r="AN40" s="421"/>
      <c r="AO40" s="431"/>
    </row>
    <row r="41" spans="2:41" s="105" customFormat="1" ht="7.35" customHeight="1">
      <c r="B41" s="417" t="s">
        <v>176</v>
      </c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34">
        <f>SUM(AI19+AI29+AI33)</f>
        <v>125254.09999999999</v>
      </c>
      <c r="AK41" s="434">
        <f>SUM(AK19+AK29+AK33)</f>
        <v>124506.4</v>
      </c>
      <c r="AM41" s="434">
        <f>SUM(AM19+AM29+AM33)</f>
        <v>747.69999999999413</v>
      </c>
      <c r="AN41" s="421"/>
      <c r="AO41" s="455">
        <f>IFERROR(IF(AM41=0,0,AM41/AK41*100),"")</f>
        <v>0.6005313783066526</v>
      </c>
    </row>
    <row r="42" spans="2:41" s="105" customFormat="1" ht="7.35" customHeight="1"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157"/>
      <c r="AK42" s="157"/>
      <c r="AM42" s="434"/>
      <c r="AN42" s="421"/>
      <c r="AO42" s="434"/>
    </row>
    <row r="43" spans="2:41" s="105" customFormat="1" ht="7.35" customHeight="1"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107"/>
      <c r="AK43" s="107"/>
      <c r="AM43" s="431"/>
      <c r="AN43" s="421"/>
      <c r="AO43" s="431"/>
    </row>
    <row r="44" spans="2:41" s="105" customFormat="1" ht="7.35" customHeight="1">
      <c r="B44" s="427" t="s">
        <v>45</v>
      </c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19"/>
      <c r="AB44" s="419"/>
      <c r="AC44" s="419"/>
      <c r="AD44" s="419"/>
      <c r="AE44" s="419"/>
      <c r="AF44" s="419"/>
      <c r="AG44" s="419"/>
      <c r="AH44" s="419"/>
      <c r="AI44" s="107"/>
      <c r="AK44" s="107"/>
      <c r="AM44" s="431"/>
      <c r="AN44" s="421"/>
      <c r="AO44" s="431"/>
    </row>
    <row r="45" spans="2:41" s="105" customFormat="1" ht="7.35" customHeight="1">
      <c r="B45" s="418"/>
      <c r="C45" s="418"/>
      <c r="D45" s="418"/>
      <c r="E45" s="418"/>
      <c r="F45" s="418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107"/>
      <c r="AK45" s="107"/>
      <c r="AM45" s="431"/>
      <c r="AN45" s="421"/>
      <c r="AO45" s="431"/>
    </row>
    <row r="46" spans="2:41" s="105" customFormat="1" ht="7.35" customHeight="1">
      <c r="B46" s="418"/>
      <c r="C46" s="417" t="s">
        <v>46</v>
      </c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34">
        <f>SUM(AI47+AI48+AI49)</f>
        <v>124348.8</v>
      </c>
      <c r="AK46" s="434">
        <f>SUM(AK47+AK48+AK49)</f>
        <v>123553.90000000001</v>
      </c>
      <c r="AM46" s="434">
        <f>SUM(AM47+AM48+AM49)</f>
        <v>794.90000000000646</v>
      </c>
      <c r="AN46" s="421"/>
      <c r="AO46" s="455">
        <f>IFERROR(IF(AM46=0,0,AM46/AK46*100),"")</f>
        <v>0.64336293714727455</v>
      </c>
    </row>
    <row r="47" spans="2:41" s="105" customFormat="1" ht="7.35" customHeight="1">
      <c r="B47" s="418"/>
      <c r="C47" s="417"/>
      <c r="D47" s="418" t="s">
        <v>7</v>
      </c>
      <c r="E47" s="417"/>
      <c r="F47" s="417"/>
      <c r="G47" s="417"/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107">
        <f>+EF_03!AV46</f>
        <v>104195.6</v>
      </c>
      <c r="AK47" s="107">
        <v>100726.5</v>
      </c>
      <c r="AM47" s="431">
        <f t="shared" ref="AM47:AM49" si="3">AI47-AK47</f>
        <v>3469.1000000000058</v>
      </c>
      <c r="AN47" s="421"/>
      <c r="AO47" s="454">
        <f>IFERROR(IF(AM47=0,0,AM47/AK47*100),"")</f>
        <v>3.4440787677522859</v>
      </c>
    </row>
    <row r="48" spans="2:41" s="105" customFormat="1" ht="7.35" customHeight="1">
      <c r="B48" s="418"/>
      <c r="C48" s="418"/>
      <c r="D48" s="418" t="s">
        <v>47</v>
      </c>
      <c r="E48" s="418"/>
      <c r="F48" s="418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107">
        <f>+EF_03!AV47</f>
        <v>2958.7</v>
      </c>
      <c r="AK48" s="107">
        <v>2392.1</v>
      </c>
      <c r="AM48" s="431">
        <f t="shared" si="3"/>
        <v>566.59999999999991</v>
      </c>
      <c r="AN48" s="421"/>
      <c r="AO48" s="454">
        <f>IFERROR(IF(AM48=0,0,AM48/AK48*100),"")</f>
        <v>23.686300739935618</v>
      </c>
    </row>
    <row r="49" spans="2:41" s="105" customFormat="1" ht="7.35" customHeight="1">
      <c r="B49" s="418"/>
      <c r="C49" s="418"/>
      <c r="D49" s="418" t="s">
        <v>48</v>
      </c>
      <c r="E49" s="418"/>
      <c r="F49" s="418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107">
        <f>+EF_03!AV48</f>
        <v>17194.5</v>
      </c>
      <c r="AK49" s="107">
        <v>20435.3</v>
      </c>
      <c r="AM49" s="431">
        <f t="shared" si="3"/>
        <v>-3240.7999999999993</v>
      </c>
      <c r="AN49" s="421"/>
      <c r="AO49" s="454">
        <f>IFERROR(IF(AM49=0,0,AM49/AK49*100),"")</f>
        <v>-15.858832510410902</v>
      </c>
    </row>
    <row r="50" spans="2:41" s="105" customFormat="1" ht="7.35" customHeight="1">
      <c r="B50" s="418"/>
      <c r="C50" s="418"/>
      <c r="D50" s="418"/>
      <c r="E50" s="418"/>
      <c r="F50" s="418"/>
      <c r="G50" s="418"/>
      <c r="H50" s="418"/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107"/>
      <c r="AK50" s="107"/>
      <c r="AM50" s="431"/>
      <c r="AN50" s="421"/>
      <c r="AO50" s="431"/>
    </row>
    <row r="51" spans="2:41" s="105" customFormat="1" ht="7.35" customHeight="1">
      <c r="B51" s="418"/>
      <c r="C51" s="417" t="s">
        <v>38</v>
      </c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34">
        <f>SUM(AI52+AI53+AI54+AI55+AI56+AI57+AI58+AI59+AI60)</f>
        <v>905.3</v>
      </c>
      <c r="AK51" s="434">
        <f>SUM(AK52+AK53+AK54+AK55+AK56+AK57+AK58+AK59+AK60)</f>
        <v>962.5</v>
      </c>
      <c r="AM51" s="434">
        <f>SUM(AM52+AM53+AM54+AM55+AM56+AM57+AM58+AM59+AM60)</f>
        <v>-57.200000000000045</v>
      </c>
      <c r="AN51" s="421"/>
      <c r="AO51" s="455">
        <f t="shared" ref="AO51:AO60" si="4">IFERROR(IF(AM51=0,0,AM51/AK51*100),"")</f>
        <v>-5.9428571428571475</v>
      </c>
    </row>
    <row r="52" spans="2:41" s="105" customFormat="1" ht="7.35" customHeight="1">
      <c r="B52" s="418"/>
      <c r="C52" s="418"/>
      <c r="D52" s="418" t="s">
        <v>39</v>
      </c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107">
        <f>+EF_03!AV51</f>
        <v>0</v>
      </c>
      <c r="AK52" s="107">
        <v>0</v>
      </c>
      <c r="AM52" s="431">
        <f t="shared" ref="AM52:AM60" si="5">AI52-AK52</f>
        <v>0</v>
      </c>
      <c r="AN52" s="421"/>
      <c r="AO52" s="454">
        <f t="shared" si="4"/>
        <v>0</v>
      </c>
    </row>
    <row r="53" spans="2:41" s="105" customFormat="1" ht="7.35" customHeight="1">
      <c r="B53" s="418"/>
      <c r="C53" s="418"/>
      <c r="D53" s="418" t="s">
        <v>40</v>
      </c>
      <c r="E53" s="418"/>
      <c r="F53" s="418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107">
        <f>+EF_03!AV52</f>
        <v>0</v>
      </c>
      <c r="AK53" s="107">
        <v>0</v>
      </c>
      <c r="AM53" s="431">
        <f t="shared" si="5"/>
        <v>0</v>
      </c>
      <c r="AN53" s="421"/>
      <c r="AO53" s="454">
        <f t="shared" si="4"/>
        <v>0</v>
      </c>
    </row>
    <row r="54" spans="2:41" s="105" customFormat="1" ht="7.35" customHeight="1">
      <c r="B54" s="418"/>
      <c r="C54" s="418"/>
      <c r="D54" s="418" t="s">
        <v>41</v>
      </c>
      <c r="E54" s="418"/>
      <c r="F54" s="418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  <c r="AA54" s="418"/>
      <c r="AB54" s="418"/>
      <c r="AC54" s="418"/>
      <c r="AD54" s="418"/>
      <c r="AE54" s="418"/>
      <c r="AF54" s="418"/>
      <c r="AG54" s="418"/>
      <c r="AH54" s="418"/>
      <c r="AI54" s="107">
        <f>+EF_03!AV53</f>
        <v>0</v>
      </c>
      <c r="AK54" s="107">
        <v>0</v>
      </c>
      <c r="AM54" s="431">
        <f t="shared" si="5"/>
        <v>0</v>
      </c>
      <c r="AN54" s="421"/>
      <c r="AO54" s="454">
        <f t="shared" si="4"/>
        <v>0</v>
      </c>
    </row>
    <row r="55" spans="2:41" s="105" customFormat="1" ht="7.35" customHeight="1">
      <c r="B55" s="418"/>
      <c r="C55" s="418"/>
      <c r="D55" s="418" t="s">
        <v>42</v>
      </c>
      <c r="E55" s="418"/>
      <c r="F55" s="418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107">
        <f>+EF_03!AV54</f>
        <v>905.3</v>
      </c>
      <c r="AK55" s="107">
        <v>962.5</v>
      </c>
      <c r="AM55" s="431">
        <f t="shared" si="5"/>
        <v>-57.200000000000045</v>
      </c>
      <c r="AN55" s="421"/>
      <c r="AO55" s="454">
        <f t="shared" si="4"/>
        <v>-5.9428571428571475</v>
      </c>
    </row>
    <row r="56" spans="2:41" s="105" customFormat="1" ht="7.35" customHeight="1">
      <c r="B56" s="418"/>
      <c r="C56" s="418"/>
      <c r="D56" s="418" t="s">
        <v>43</v>
      </c>
      <c r="E56" s="418"/>
      <c r="F56" s="418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107">
        <f>+EF_03!AV55</f>
        <v>0</v>
      </c>
      <c r="AK56" s="107">
        <v>0</v>
      </c>
      <c r="AM56" s="431">
        <f t="shared" si="5"/>
        <v>0</v>
      </c>
      <c r="AN56" s="421"/>
      <c r="AO56" s="454">
        <f t="shared" si="4"/>
        <v>0</v>
      </c>
    </row>
    <row r="57" spans="2:41" s="105" customFormat="1" ht="7.35" customHeight="1">
      <c r="B57" s="418"/>
      <c r="C57" s="418"/>
      <c r="D57" s="418" t="s">
        <v>49</v>
      </c>
      <c r="E57" s="418"/>
      <c r="F57" s="418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107">
        <f>+EF_03!AV56</f>
        <v>0</v>
      </c>
      <c r="AK57" s="107">
        <v>0</v>
      </c>
      <c r="AM57" s="431">
        <f t="shared" si="5"/>
        <v>0</v>
      </c>
      <c r="AN57" s="421"/>
      <c r="AO57" s="454">
        <f t="shared" si="4"/>
        <v>0</v>
      </c>
    </row>
    <row r="58" spans="2:41" s="105" customFormat="1" ht="7.35" customHeight="1">
      <c r="B58" s="418"/>
      <c r="C58" s="418"/>
      <c r="D58" s="418" t="s">
        <v>50</v>
      </c>
      <c r="E58" s="418"/>
      <c r="F58" s="418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107">
        <f>+EF_03!AV57</f>
        <v>0</v>
      </c>
      <c r="AK58" s="107">
        <v>0</v>
      </c>
      <c r="AM58" s="431">
        <f t="shared" si="5"/>
        <v>0</v>
      </c>
      <c r="AN58" s="421"/>
      <c r="AO58" s="454">
        <f t="shared" si="4"/>
        <v>0</v>
      </c>
    </row>
    <row r="59" spans="2:41" s="105" customFormat="1" ht="7.35" customHeight="1">
      <c r="B59" s="418"/>
      <c r="C59" s="418"/>
      <c r="D59" s="418" t="s">
        <v>51</v>
      </c>
      <c r="E59" s="418"/>
      <c r="F59" s="418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107">
        <f>+EF_03!AV58</f>
        <v>0</v>
      </c>
      <c r="AK59" s="107">
        <v>0</v>
      </c>
      <c r="AM59" s="431">
        <f t="shared" si="5"/>
        <v>0</v>
      </c>
      <c r="AN59" s="421"/>
      <c r="AO59" s="454">
        <f t="shared" si="4"/>
        <v>0</v>
      </c>
    </row>
    <row r="60" spans="2:41" s="105" customFormat="1" ht="7.35" customHeight="1">
      <c r="B60" s="418"/>
      <c r="C60" s="418"/>
      <c r="D60" s="418" t="s">
        <v>52</v>
      </c>
      <c r="E60" s="418"/>
      <c r="F60" s="418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107">
        <f>+EF_03!AV59</f>
        <v>0</v>
      </c>
      <c r="AK60" s="107">
        <v>0</v>
      </c>
      <c r="AM60" s="431">
        <f t="shared" si="5"/>
        <v>0</v>
      </c>
      <c r="AN60" s="421"/>
      <c r="AO60" s="454">
        <f t="shared" si="4"/>
        <v>0</v>
      </c>
    </row>
    <row r="61" spans="2:41" s="105" customFormat="1" ht="7.35" customHeight="1">
      <c r="B61" s="418"/>
      <c r="C61" s="418"/>
      <c r="D61" s="418"/>
      <c r="E61" s="418"/>
      <c r="F61" s="418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107"/>
      <c r="AK61" s="107"/>
      <c r="AM61" s="431"/>
      <c r="AN61" s="421"/>
      <c r="AO61" s="431"/>
    </row>
    <row r="62" spans="2:41" s="105" customFormat="1" ht="7.35" customHeight="1">
      <c r="B62" s="418"/>
      <c r="C62" s="417" t="s">
        <v>35</v>
      </c>
      <c r="D62" s="417"/>
      <c r="E62" s="417"/>
      <c r="F62" s="417"/>
      <c r="G62" s="417"/>
      <c r="H62" s="417"/>
      <c r="I62" s="417"/>
      <c r="J62" s="417"/>
      <c r="K62" s="417"/>
      <c r="L62" s="417"/>
      <c r="M62" s="417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417"/>
      <c r="Y62" s="417"/>
      <c r="Z62" s="417"/>
      <c r="AA62" s="417"/>
      <c r="AB62" s="417"/>
      <c r="AC62" s="417"/>
      <c r="AD62" s="417"/>
      <c r="AE62" s="417"/>
      <c r="AF62" s="417"/>
      <c r="AG62" s="417"/>
      <c r="AH62" s="417"/>
      <c r="AI62" s="434">
        <f>SUM(AI63+AI64+AI65)</f>
        <v>0</v>
      </c>
      <c r="AK62" s="434">
        <f>SUM(AK63+AK64+AK65)</f>
        <v>0</v>
      </c>
      <c r="AM62" s="434">
        <f>SUM(AM63+AM64+AM65)</f>
        <v>0</v>
      </c>
      <c r="AN62" s="421"/>
      <c r="AO62" s="455">
        <f>IFERROR(IF(AM62=0,0,AM62/AK62*100),"")</f>
        <v>0</v>
      </c>
    </row>
    <row r="63" spans="2:41" s="105" customFormat="1" ht="7.35" customHeight="1">
      <c r="B63" s="418"/>
      <c r="C63" s="418"/>
      <c r="D63" s="418" t="s">
        <v>36</v>
      </c>
      <c r="E63" s="417"/>
      <c r="F63" s="417"/>
      <c r="G63" s="417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107">
        <f>+EF_03!AV62</f>
        <v>0</v>
      </c>
      <c r="AK63" s="107">
        <v>0</v>
      </c>
      <c r="AM63" s="431">
        <f>AI63-AK63</f>
        <v>0</v>
      </c>
      <c r="AN63" s="421"/>
      <c r="AO63" s="454">
        <f>IFERROR(IF(AM63=0,0,AM63/AK63*100),"")</f>
        <v>0</v>
      </c>
    </row>
    <row r="64" spans="2:41" s="105" customFormat="1" ht="7.35" customHeight="1">
      <c r="B64" s="418"/>
      <c r="C64" s="418"/>
      <c r="D64" s="418" t="s">
        <v>13</v>
      </c>
      <c r="E64" s="418"/>
      <c r="F64" s="418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107">
        <f>+EF_03!AV63</f>
        <v>0</v>
      </c>
      <c r="AK64" s="107">
        <v>0</v>
      </c>
      <c r="AM64" s="431">
        <f>AI64-AK64</f>
        <v>0</v>
      </c>
      <c r="AN64" s="421"/>
      <c r="AO64" s="454">
        <f>IFERROR(IF(AM64=0,0,AM64/AK64*100),"")</f>
        <v>0</v>
      </c>
    </row>
    <row r="65" spans="2:41" s="105" customFormat="1" ht="7.35" customHeight="1">
      <c r="B65" s="418"/>
      <c r="C65" s="418"/>
      <c r="D65" s="418" t="s">
        <v>37</v>
      </c>
      <c r="E65" s="418"/>
      <c r="F65" s="418"/>
      <c r="G65" s="418"/>
      <c r="H65" s="418"/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  <c r="AA65" s="418"/>
      <c r="AB65" s="418"/>
      <c r="AC65" s="418"/>
      <c r="AD65" s="418"/>
      <c r="AE65" s="418"/>
      <c r="AF65" s="418"/>
      <c r="AG65" s="418"/>
      <c r="AH65" s="418"/>
      <c r="AI65" s="107">
        <f>+EF_03!AV64</f>
        <v>0</v>
      </c>
      <c r="AK65" s="107">
        <v>0</v>
      </c>
      <c r="AM65" s="431">
        <f>AI65-AK65</f>
        <v>0</v>
      </c>
      <c r="AN65" s="421"/>
      <c r="AO65" s="454">
        <f>IFERROR(IF(AM65=0,0,AM65/AK65*100),"")</f>
        <v>0</v>
      </c>
    </row>
    <row r="66" spans="2:41" s="105" customFormat="1" ht="7.35" customHeight="1">
      <c r="B66" s="418"/>
      <c r="C66" s="418"/>
      <c r="D66" s="418"/>
      <c r="E66" s="418"/>
      <c r="F66" s="418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  <c r="AB66" s="418"/>
      <c r="AC66" s="418"/>
      <c r="AD66" s="418"/>
      <c r="AE66" s="418"/>
      <c r="AF66" s="418"/>
      <c r="AG66" s="418"/>
      <c r="AH66" s="418"/>
      <c r="AI66" s="107"/>
      <c r="AK66" s="107"/>
      <c r="AM66" s="431"/>
      <c r="AN66" s="421"/>
      <c r="AO66" s="431"/>
    </row>
    <row r="67" spans="2:41" s="105" customFormat="1" ht="7.35" customHeight="1">
      <c r="B67" s="418"/>
      <c r="C67" s="417" t="s">
        <v>53</v>
      </c>
      <c r="D67" s="417"/>
      <c r="E67" s="417"/>
      <c r="F67" s="417"/>
      <c r="G67" s="417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34">
        <f>SUM(AI68+AI69+AI70+AI71+AI72)</f>
        <v>0</v>
      </c>
      <c r="AK67" s="434">
        <f>SUM(AK68+AK69+AK70+AK71+AK72)</f>
        <v>0</v>
      </c>
      <c r="AM67" s="434">
        <f>SUM(AM68+AM69+AM70+AM71+AM72)</f>
        <v>0</v>
      </c>
      <c r="AN67" s="421"/>
      <c r="AO67" s="455">
        <f t="shared" ref="AO67:AO72" si="6">IFERROR(IF(AM67=0,0,AM67/AK67*100),"")</f>
        <v>0</v>
      </c>
    </row>
    <row r="68" spans="2:41" s="105" customFormat="1" ht="7.35" customHeight="1">
      <c r="B68" s="418"/>
      <c r="C68" s="418"/>
      <c r="D68" s="418" t="s">
        <v>177</v>
      </c>
      <c r="E68" s="417"/>
      <c r="F68" s="417"/>
      <c r="G68" s="417"/>
      <c r="H68" s="417"/>
      <c r="I68" s="417"/>
      <c r="J68" s="417"/>
      <c r="K68" s="417"/>
      <c r="L68" s="417"/>
      <c r="M68" s="417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417"/>
      <c r="Y68" s="417"/>
      <c r="Z68" s="417"/>
      <c r="AA68" s="417"/>
      <c r="AB68" s="417"/>
      <c r="AC68" s="417"/>
      <c r="AD68" s="417"/>
      <c r="AE68" s="417"/>
      <c r="AF68" s="417"/>
      <c r="AG68" s="417"/>
      <c r="AH68" s="417"/>
      <c r="AI68" s="431"/>
      <c r="AJ68" s="421"/>
      <c r="AK68" s="431"/>
      <c r="AM68" s="431">
        <f t="shared" ref="AM68:AM71" si="7">AI68-AK68</f>
        <v>0</v>
      </c>
      <c r="AN68" s="421"/>
      <c r="AO68" s="454">
        <f t="shared" si="6"/>
        <v>0</v>
      </c>
    </row>
    <row r="69" spans="2:41" s="105" customFormat="1" ht="7.35" customHeight="1">
      <c r="B69" s="418"/>
      <c r="C69" s="418"/>
      <c r="D69" s="418" t="s">
        <v>178</v>
      </c>
      <c r="E69" s="418"/>
      <c r="F69" s="418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31"/>
      <c r="AJ69" s="421"/>
      <c r="AK69" s="431"/>
      <c r="AM69" s="431">
        <f t="shared" si="7"/>
        <v>0</v>
      </c>
      <c r="AN69" s="421"/>
      <c r="AO69" s="454">
        <f t="shared" si="6"/>
        <v>0</v>
      </c>
    </row>
    <row r="70" spans="2:41" s="105" customFormat="1" ht="7.35" customHeight="1">
      <c r="B70" s="418"/>
      <c r="C70" s="418"/>
      <c r="D70" s="418" t="s">
        <v>179</v>
      </c>
      <c r="E70" s="418"/>
      <c r="F70" s="418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31"/>
      <c r="AJ70" s="421"/>
      <c r="AK70" s="431"/>
      <c r="AM70" s="431">
        <f t="shared" si="7"/>
        <v>0</v>
      </c>
      <c r="AN70" s="421"/>
      <c r="AO70" s="454">
        <f t="shared" si="6"/>
        <v>0</v>
      </c>
    </row>
    <row r="71" spans="2:41" s="105" customFormat="1" ht="7.35" customHeight="1">
      <c r="B71" s="418"/>
      <c r="C71" s="418"/>
      <c r="D71" s="418" t="s">
        <v>180</v>
      </c>
      <c r="E71" s="418"/>
      <c r="F71" s="418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31"/>
      <c r="AJ71" s="421"/>
      <c r="AK71" s="431"/>
      <c r="AM71" s="431">
        <f t="shared" si="7"/>
        <v>0</v>
      </c>
      <c r="AN71" s="421"/>
      <c r="AO71" s="454">
        <f t="shared" si="6"/>
        <v>0</v>
      </c>
    </row>
    <row r="72" spans="2:41" s="105" customFormat="1" ht="7.35" customHeight="1">
      <c r="B72" s="418"/>
      <c r="C72" s="418"/>
      <c r="D72" s="418" t="s">
        <v>181</v>
      </c>
      <c r="E72" s="418"/>
      <c r="F72" s="418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31"/>
      <c r="AJ72" s="421"/>
      <c r="AK72" s="431"/>
      <c r="AM72" s="431">
        <f>AI72-AK72</f>
        <v>0</v>
      </c>
      <c r="AN72" s="421"/>
      <c r="AO72" s="454">
        <f t="shared" si="6"/>
        <v>0</v>
      </c>
    </row>
    <row r="73" spans="2:41" s="105" customFormat="1" ht="7.35" customHeight="1">
      <c r="B73" s="418"/>
      <c r="C73" s="418"/>
      <c r="D73" s="418"/>
      <c r="E73" s="418"/>
      <c r="F73" s="418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107"/>
      <c r="AK73" s="107"/>
      <c r="AM73" s="431"/>
      <c r="AN73" s="421"/>
      <c r="AO73" s="431"/>
    </row>
    <row r="74" spans="2:41" s="105" customFormat="1" ht="7.35" customHeight="1">
      <c r="B74" s="418"/>
      <c r="C74" s="417" t="s">
        <v>54</v>
      </c>
      <c r="D74" s="417"/>
      <c r="E74" s="417"/>
      <c r="F74" s="417"/>
      <c r="G74" s="417"/>
      <c r="H74" s="417"/>
      <c r="I74" s="417"/>
      <c r="J74" s="417"/>
      <c r="K74" s="417"/>
      <c r="L74" s="417"/>
      <c r="M74" s="417"/>
      <c r="N74" s="417"/>
      <c r="O74" s="417"/>
      <c r="P74" s="417"/>
      <c r="Q74" s="417"/>
      <c r="R74" s="417"/>
      <c r="S74" s="417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34">
        <f>SUM(AI75+AI76+AI77+AI78+AI79+AI80)</f>
        <v>0</v>
      </c>
      <c r="AK74" s="434">
        <f>SUM(AK75+AK76+AK77+AK78+AK79+AK80)</f>
        <v>0</v>
      </c>
      <c r="AM74" s="434">
        <f>SUM(AM75+AM76+AM77+AM78+AM79+AM80)</f>
        <v>0</v>
      </c>
      <c r="AN74" s="421"/>
      <c r="AO74" s="455">
        <f t="shared" ref="AO74:AO80" si="8">IFERROR(IF(AM74=0,0,AM74/AK74*100),"")</f>
        <v>0</v>
      </c>
    </row>
    <row r="75" spans="2:41" s="105" customFormat="1" ht="7.35" customHeight="1">
      <c r="B75" s="418"/>
      <c r="C75" s="418"/>
      <c r="D75" s="418" t="s">
        <v>183</v>
      </c>
      <c r="E75" s="418"/>
      <c r="F75" s="418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107">
        <f>+EF_03!AV74</f>
        <v>0</v>
      </c>
      <c r="AK75" s="107">
        <v>0</v>
      </c>
      <c r="AM75" s="431">
        <f t="shared" ref="AM75:AM79" si="9">AI75-AK75</f>
        <v>0</v>
      </c>
      <c r="AN75" s="421"/>
      <c r="AO75" s="454">
        <f t="shared" si="8"/>
        <v>0</v>
      </c>
    </row>
    <row r="76" spans="2:41" s="105" customFormat="1" ht="7.35" customHeight="1">
      <c r="B76" s="418"/>
      <c r="C76" s="418"/>
      <c r="D76" s="418" t="s">
        <v>184</v>
      </c>
      <c r="E76" s="418"/>
      <c r="F76" s="418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107">
        <f>+EF_03!AV75</f>
        <v>0</v>
      </c>
      <c r="AK76" s="107">
        <v>0</v>
      </c>
      <c r="AM76" s="431">
        <f t="shared" si="9"/>
        <v>0</v>
      </c>
      <c r="AN76" s="421"/>
      <c r="AO76" s="454">
        <f t="shared" si="8"/>
        <v>0</v>
      </c>
    </row>
    <row r="77" spans="2:41" s="105" customFormat="1" ht="7.35" customHeight="1">
      <c r="B77" s="418"/>
      <c r="C77" s="418"/>
      <c r="D77" s="418" t="s">
        <v>55</v>
      </c>
      <c r="E77" s="418"/>
      <c r="F77" s="418"/>
      <c r="G77" s="418"/>
      <c r="H77" s="418"/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  <c r="AA77" s="418"/>
      <c r="AB77" s="418"/>
      <c r="AC77" s="418"/>
      <c r="AD77" s="418"/>
      <c r="AE77" s="418"/>
      <c r="AF77" s="418"/>
      <c r="AG77" s="418"/>
      <c r="AH77" s="418"/>
      <c r="AI77" s="107">
        <f>+EF_03!AV76</f>
        <v>0</v>
      </c>
      <c r="AK77" s="107">
        <v>0</v>
      </c>
      <c r="AM77" s="431">
        <f t="shared" si="9"/>
        <v>0</v>
      </c>
      <c r="AN77" s="421"/>
      <c r="AO77" s="454">
        <f t="shared" si="8"/>
        <v>0</v>
      </c>
    </row>
    <row r="78" spans="2:41" s="105" customFormat="1" ht="7.35" customHeight="1">
      <c r="B78" s="418"/>
      <c r="C78" s="418"/>
      <c r="D78" s="418" t="s">
        <v>182</v>
      </c>
      <c r="E78" s="418"/>
      <c r="F78" s="418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107">
        <f>+EF_03!AV77</f>
        <v>0</v>
      </c>
      <c r="AK78" s="107">
        <v>0</v>
      </c>
      <c r="AM78" s="431">
        <f t="shared" si="9"/>
        <v>0</v>
      </c>
      <c r="AN78" s="421"/>
      <c r="AO78" s="454">
        <f t="shared" si="8"/>
        <v>0</v>
      </c>
    </row>
    <row r="79" spans="2:41" s="105" customFormat="1" ht="7.35" customHeight="1">
      <c r="B79" s="418"/>
      <c r="C79" s="418"/>
      <c r="D79" s="418" t="s">
        <v>185</v>
      </c>
      <c r="E79" s="418"/>
      <c r="F79" s="418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107">
        <f>+EF_03!AV78</f>
        <v>0</v>
      </c>
      <c r="AK79" s="107">
        <v>0</v>
      </c>
      <c r="AM79" s="431">
        <f t="shared" si="9"/>
        <v>0</v>
      </c>
      <c r="AN79" s="421"/>
      <c r="AO79" s="454">
        <f t="shared" si="8"/>
        <v>0</v>
      </c>
    </row>
    <row r="80" spans="2:41" s="105" customFormat="1" ht="7.35" customHeight="1">
      <c r="B80" s="418"/>
      <c r="C80" s="418"/>
      <c r="D80" s="418" t="s">
        <v>56</v>
      </c>
      <c r="E80" s="418"/>
      <c r="F80" s="418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107">
        <f>+EF_03!AV79</f>
        <v>0</v>
      </c>
      <c r="AK80" s="107">
        <v>0</v>
      </c>
      <c r="AM80" s="431">
        <f>AI80-AK80</f>
        <v>0</v>
      </c>
      <c r="AN80" s="421"/>
      <c r="AO80" s="454">
        <f t="shared" si="8"/>
        <v>0</v>
      </c>
    </row>
    <row r="81" spans="1:42" s="105" customFormat="1" ht="7.35" customHeight="1">
      <c r="B81" s="418"/>
      <c r="C81" s="418"/>
      <c r="D81" s="418"/>
      <c r="E81" s="418"/>
      <c r="F81" s="418"/>
      <c r="G81" s="418"/>
      <c r="H81" s="418"/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  <c r="AA81" s="418"/>
      <c r="AB81" s="418"/>
      <c r="AC81" s="418"/>
      <c r="AD81" s="418"/>
      <c r="AE81" s="418"/>
      <c r="AF81" s="418"/>
      <c r="AG81" s="418"/>
      <c r="AH81" s="418"/>
      <c r="AI81" s="107"/>
      <c r="AK81" s="107"/>
      <c r="AM81" s="431"/>
      <c r="AN81" s="421"/>
      <c r="AO81" s="431"/>
    </row>
    <row r="82" spans="1:42" s="105" customFormat="1" ht="7.35" customHeight="1">
      <c r="B82" s="418"/>
      <c r="C82" s="417" t="s">
        <v>186</v>
      </c>
      <c r="D82" s="417"/>
      <c r="E82" s="417"/>
      <c r="F82" s="417"/>
      <c r="G82" s="417"/>
      <c r="H82" s="417"/>
      <c r="I82" s="417"/>
      <c r="J82" s="417"/>
      <c r="K82" s="417"/>
      <c r="L82" s="417"/>
      <c r="M82" s="417"/>
      <c r="N82" s="417"/>
      <c r="O82" s="417"/>
      <c r="P82" s="417"/>
      <c r="Q82" s="417"/>
      <c r="R82" s="417"/>
      <c r="S82" s="417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34">
        <f>SUM(AI83)</f>
        <v>0</v>
      </c>
      <c r="AK82" s="434">
        <f>SUM(AK83)</f>
        <v>0</v>
      </c>
      <c r="AM82" s="434">
        <f>SUM(AM83)</f>
        <v>0</v>
      </c>
      <c r="AN82" s="421"/>
      <c r="AO82" s="455">
        <f>IFERROR(IF(AM82=0,0,AM82/AK82*100),"")</f>
        <v>0</v>
      </c>
    </row>
    <row r="83" spans="1:42" s="105" customFormat="1" ht="7.35" customHeight="1">
      <c r="B83" s="418"/>
      <c r="C83" s="418"/>
      <c r="D83" s="418" t="s">
        <v>187</v>
      </c>
      <c r="E83" s="418"/>
      <c r="F83" s="418"/>
      <c r="G83" s="418"/>
      <c r="H83" s="418"/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  <c r="AA83" s="418"/>
      <c r="AB83" s="418"/>
      <c r="AC83" s="418"/>
      <c r="AD83" s="418"/>
      <c r="AE83" s="418"/>
      <c r="AF83" s="418"/>
      <c r="AG83" s="418"/>
      <c r="AH83" s="418"/>
      <c r="AI83" s="107">
        <f>+EF_03!AV82</f>
        <v>0</v>
      </c>
      <c r="AK83" s="107">
        <v>0</v>
      </c>
      <c r="AM83" s="431">
        <f>AI83-AK83</f>
        <v>0</v>
      </c>
      <c r="AN83" s="421"/>
      <c r="AO83" s="454">
        <f>IFERROR(IF(AM83=0,0,AM83/AK83*100),"")</f>
        <v>0</v>
      </c>
    </row>
    <row r="84" spans="1:42" s="105" customFormat="1" ht="7.35" customHeight="1">
      <c r="B84" s="418"/>
      <c r="C84" s="418"/>
      <c r="D84" s="418"/>
      <c r="E84" s="418"/>
      <c r="F84" s="418"/>
      <c r="G84" s="418"/>
      <c r="H84" s="418"/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  <c r="AA84" s="418"/>
      <c r="AB84" s="418"/>
      <c r="AC84" s="418"/>
      <c r="AD84" s="418"/>
      <c r="AE84" s="418"/>
      <c r="AF84" s="418"/>
      <c r="AG84" s="418"/>
      <c r="AH84" s="418"/>
      <c r="AI84" s="107"/>
      <c r="AK84" s="107"/>
      <c r="AM84" s="431"/>
      <c r="AN84" s="421"/>
      <c r="AO84" s="431"/>
    </row>
    <row r="85" spans="1:42" s="105" customFormat="1" ht="7.35" customHeight="1">
      <c r="B85" s="418"/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  <c r="AB85" s="418"/>
      <c r="AC85" s="418"/>
      <c r="AD85" s="418"/>
      <c r="AE85" s="418"/>
      <c r="AF85" s="418"/>
      <c r="AG85" s="418"/>
      <c r="AH85" s="418"/>
      <c r="AI85" s="107"/>
      <c r="AK85" s="107"/>
      <c r="AM85" s="431"/>
      <c r="AN85" s="421"/>
      <c r="AO85" s="431"/>
    </row>
    <row r="86" spans="1:42" s="105" customFormat="1" ht="7.35" customHeight="1">
      <c r="B86" s="417" t="s">
        <v>57</v>
      </c>
      <c r="C86" s="417"/>
      <c r="D86" s="417"/>
      <c r="E86" s="417"/>
      <c r="F86" s="417"/>
      <c r="G86" s="417"/>
      <c r="H86" s="417"/>
      <c r="I86" s="417"/>
      <c r="J86" s="417"/>
      <c r="K86" s="417"/>
      <c r="L86" s="417"/>
      <c r="M86" s="417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34">
        <f>SUM(AI46+AI51+AI62+AI67+AI74+AI82)</f>
        <v>125254.1</v>
      </c>
      <c r="AK86" s="434">
        <f>SUM(AK46+AK51+AK62+AK67+AK74+AK82)</f>
        <v>124516.40000000001</v>
      </c>
      <c r="AM86" s="434">
        <f>SUM(AM46+AM51+AM62+AM67+AM74+AM82)</f>
        <v>737.70000000000641</v>
      </c>
      <c r="AN86" s="421"/>
      <c r="AO86" s="455">
        <f>IFERROR(IF(AM86=0,0,AM86/AK86*100),"")</f>
        <v>0.59245207860169935</v>
      </c>
    </row>
    <row r="87" spans="1:42" s="105" customFormat="1" ht="7.35" customHeight="1">
      <c r="B87" s="417"/>
      <c r="C87" s="417"/>
      <c r="D87" s="417"/>
      <c r="E87" s="417"/>
      <c r="F87" s="417"/>
      <c r="G87" s="417"/>
      <c r="H87" s="417"/>
      <c r="I87" s="417"/>
      <c r="J87" s="417"/>
      <c r="K87" s="417"/>
      <c r="L87" s="417"/>
      <c r="M87" s="417"/>
      <c r="N87" s="417"/>
      <c r="O87" s="417"/>
      <c r="P87" s="417"/>
      <c r="Q87" s="417"/>
      <c r="R87" s="417"/>
      <c r="S87" s="417"/>
      <c r="T87" s="417"/>
      <c r="U87" s="417"/>
      <c r="V87" s="417"/>
      <c r="W87" s="417"/>
      <c r="X87" s="417"/>
      <c r="Y87" s="417"/>
      <c r="Z87" s="417"/>
      <c r="AA87" s="417"/>
      <c r="AB87" s="417"/>
      <c r="AC87" s="417"/>
      <c r="AD87" s="417"/>
      <c r="AE87" s="417"/>
      <c r="AF87" s="417"/>
      <c r="AG87" s="417"/>
      <c r="AH87" s="417"/>
      <c r="AI87" s="157"/>
      <c r="AK87" s="157"/>
      <c r="AM87" s="434"/>
      <c r="AN87" s="421"/>
      <c r="AO87" s="434"/>
    </row>
    <row r="88" spans="1:42" s="105" customFormat="1" ht="7.35" customHeight="1">
      <c r="B88" s="419" t="s">
        <v>213</v>
      </c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s="419"/>
      <c r="N88" s="419"/>
      <c r="O88" s="419"/>
      <c r="P88" s="419"/>
      <c r="Q88" s="419"/>
      <c r="R88" s="419"/>
      <c r="S88" s="419"/>
      <c r="T88" s="419"/>
      <c r="U88" s="419"/>
      <c r="V88" s="419"/>
      <c r="W88" s="419"/>
      <c r="X88" s="419"/>
      <c r="Y88" s="419"/>
      <c r="Z88" s="419"/>
      <c r="AA88" s="419"/>
      <c r="AB88" s="419"/>
      <c r="AC88" s="419"/>
      <c r="AD88" s="419"/>
      <c r="AE88" s="419"/>
      <c r="AF88" s="419"/>
      <c r="AG88" s="419"/>
      <c r="AH88" s="419"/>
      <c r="AI88" s="434">
        <f>SUM(AI41-AI86)</f>
        <v>-1.4551915228366852E-11</v>
      </c>
      <c r="AK88" s="434">
        <f>SUM(AK41-AK86)</f>
        <v>-10.000000000014552</v>
      </c>
      <c r="AM88" s="434">
        <f>SUM(AM41-AM86)</f>
        <v>9.9999999999877218</v>
      </c>
      <c r="AN88" s="421"/>
      <c r="AO88" s="455">
        <f>IFERROR(IF(AM88=0,0,AM88/AK88*100),"")</f>
        <v>-99.999999999731699</v>
      </c>
    </row>
    <row r="89" spans="1:42" s="105" customFormat="1" ht="7.35" customHeight="1">
      <c r="A89" s="183"/>
      <c r="B89" s="183"/>
      <c r="C89" s="183"/>
      <c r="D89" s="183"/>
      <c r="E89" s="183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58"/>
      <c r="AJ89" s="159"/>
      <c r="AK89" s="158"/>
      <c r="AL89" s="159"/>
      <c r="AM89" s="158"/>
      <c r="AN89" s="159"/>
      <c r="AO89" s="158"/>
      <c r="AP89" s="159"/>
    </row>
    <row r="90" spans="1:42" s="160" customFormat="1" ht="7.35" customHeight="1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22"/>
      <c r="AK90" s="122"/>
      <c r="AM90" s="122"/>
      <c r="AO90" s="122"/>
    </row>
    <row r="91" spans="1:42" s="160" customFormat="1" ht="7.35" customHeight="1"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22"/>
      <c r="AK91" s="122"/>
      <c r="AM91" s="122"/>
      <c r="AO91" s="122"/>
    </row>
    <row r="92" spans="1:42" s="160" customFormat="1" ht="7.35" customHeight="1"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22"/>
      <c r="AK92" s="122"/>
      <c r="AM92" s="122"/>
      <c r="AO92" s="122"/>
    </row>
    <row r="93" spans="1:42" s="105" customFormat="1" ht="7.35" customHeight="1"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3"/>
      <c r="AK93" s="163"/>
      <c r="AM93" s="163"/>
      <c r="AO93" s="163"/>
    </row>
    <row r="94" spans="1:42" s="105" customFormat="1" ht="7.35" customHeight="1"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3"/>
      <c r="AK94" s="163"/>
      <c r="AM94" s="163"/>
      <c r="AO94" s="163"/>
    </row>
    <row r="95" spans="1:42" s="105" customFormat="1" ht="7.35" customHeight="1"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3"/>
      <c r="AK95" s="163"/>
      <c r="AM95" s="163"/>
      <c r="AO95" s="163"/>
    </row>
    <row r="96" spans="1:42" s="105" customFormat="1" ht="7.35" customHeight="1">
      <c r="A96" s="432" t="s">
        <v>21</v>
      </c>
      <c r="B96" s="164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</row>
    <row r="97" spans="1:42" s="105" customFormat="1" ht="7.35" customHeight="1">
      <c r="A97" s="433" t="s">
        <v>257</v>
      </c>
      <c r="B97" s="116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</row>
    <row r="98" spans="1:42" s="105" customFormat="1" ht="7.35" customHeight="1">
      <c r="A98" s="166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6"/>
      <c r="AK98" s="168"/>
      <c r="AL98" s="166"/>
      <c r="AM98" s="168"/>
      <c r="AN98" s="166"/>
      <c r="AO98" s="168"/>
      <c r="AP98" s="166"/>
    </row>
    <row r="99" spans="1:42" s="105" customFormat="1" ht="7.35" customHeight="1">
      <c r="A99" s="166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6"/>
      <c r="AK99" s="168"/>
      <c r="AL99" s="166"/>
      <c r="AM99" s="168"/>
      <c r="AN99" s="166"/>
      <c r="AO99" s="168"/>
      <c r="AP99" s="166"/>
    </row>
    <row r="100" spans="1:42" s="105" customFormat="1" ht="7.35" customHeight="1">
      <c r="A100" s="170" t="s">
        <v>31</v>
      </c>
      <c r="B100" s="171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1"/>
      <c r="AJ100" s="171"/>
      <c r="AK100" s="171"/>
      <c r="AL100" s="171"/>
      <c r="AM100" s="171"/>
      <c r="AN100" s="171"/>
      <c r="AO100" s="171"/>
      <c r="AP100" s="171"/>
    </row>
    <row r="101" spans="1:42" s="105" customFormat="1" ht="7.35" customHeight="1">
      <c r="A101" s="173" t="s">
        <v>61</v>
      </c>
      <c r="B101" s="173"/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5"/>
      <c r="AJ101" s="176"/>
      <c r="AK101" s="175"/>
      <c r="AL101" s="176"/>
      <c r="AM101" s="175"/>
      <c r="AN101" s="176"/>
      <c r="AO101" s="175"/>
      <c r="AP101" s="176"/>
    </row>
    <row r="102" spans="1:42" s="105" customFormat="1" ht="6.95" customHeight="1"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3"/>
      <c r="AK102" s="163"/>
      <c r="AM102" s="163"/>
      <c r="AO102" s="163"/>
    </row>
    <row r="103" spans="1:42" s="105" customFormat="1" ht="6.95" customHeight="1"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3"/>
      <c r="AK103" s="163"/>
      <c r="AM103" s="163"/>
      <c r="AO103" s="163"/>
    </row>
    <row r="104" spans="1:42" s="105" customFormat="1" ht="6.95" customHeight="1"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3"/>
      <c r="AK104" s="163"/>
      <c r="AM104" s="163"/>
      <c r="AO104" s="163"/>
    </row>
    <row r="105" spans="1:42" s="105" customFormat="1" ht="6.95" customHeight="1"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3"/>
      <c r="AK105" s="163"/>
      <c r="AM105" s="163"/>
      <c r="AO105" s="163"/>
    </row>
    <row r="106" spans="1:42" s="162" customFormat="1" ht="6.95" customHeight="1">
      <c r="AI106" s="163"/>
      <c r="AK106" s="163"/>
      <c r="AM106" s="163"/>
      <c r="AO106" s="163"/>
    </row>
    <row r="107" spans="1:42" s="162" customFormat="1" ht="6.95" customHeight="1">
      <c r="AI107" s="163"/>
      <c r="AK107" s="163"/>
      <c r="AM107" s="163"/>
      <c r="AO107" s="163"/>
    </row>
    <row r="108" spans="1:42" s="162" customFormat="1" ht="6.95" customHeight="1">
      <c r="AI108" s="163"/>
      <c r="AK108" s="163"/>
      <c r="AM108" s="163"/>
      <c r="AO108" s="163"/>
    </row>
    <row r="109" spans="1:42" s="162" customFormat="1" ht="6.95" customHeight="1">
      <c r="AI109" s="163"/>
      <c r="AK109" s="163"/>
      <c r="AM109" s="163"/>
      <c r="AO109" s="163"/>
    </row>
    <row r="110" spans="1:42" s="162" customFormat="1" ht="6.95" customHeight="1">
      <c r="AI110" s="163"/>
      <c r="AK110" s="163"/>
      <c r="AM110" s="163"/>
      <c r="AO110" s="163"/>
    </row>
    <row r="111" spans="1:42" s="162" customFormat="1" ht="6.95" customHeight="1">
      <c r="AI111" s="163"/>
      <c r="AK111" s="163"/>
      <c r="AM111" s="163"/>
      <c r="AO111" s="163"/>
    </row>
    <row r="112" spans="1:42" s="162" customFormat="1" ht="6.95" customHeight="1">
      <c r="AI112" s="163"/>
      <c r="AK112" s="163"/>
      <c r="AM112" s="163"/>
      <c r="AO112" s="163"/>
    </row>
    <row r="113" spans="35:41" s="162" customFormat="1" ht="6.95" customHeight="1">
      <c r="AI113" s="163"/>
      <c r="AK113" s="163"/>
      <c r="AM113" s="163"/>
      <c r="AO113" s="163"/>
    </row>
    <row r="114" spans="35:41" s="162" customFormat="1" ht="6.95" customHeight="1">
      <c r="AI114" s="163"/>
      <c r="AK114" s="163"/>
      <c r="AM114" s="163"/>
      <c r="AO114" s="163"/>
    </row>
    <row r="115" spans="35:41" s="162" customFormat="1" ht="6.95" customHeight="1">
      <c r="AI115" s="163"/>
      <c r="AK115" s="163"/>
      <c r="AM115" s="163"/>
      <c r="AO115" s="163"/>
    </row>
    <row r="116" spans="35:41" s="162" customFormat="1" ht="6.95" customHeight="1">
      <c r="AI116" s="163"/>
      <c r="AK116" s="163"/>
      <c r="AM116" s="163"/>
      <c r="AO116" s="163"/>
    </row>
    <row r="117" spans="35:41" s="162" customFormat="1" ht="6.95" customHeight="1">
      <c r="AI117" s="163"/>
      <c r="AK117" s="163"/>
      <c r="AM117" s="163"/>
      <c r="AO117" s="163"/>
    </row>
    <row r="118" spans="35:41" s="162" customFormat="1" ht="6.95" customHeight="1">
      <c r="AI118" s="163"/>
      <c r="AK118" s="163"/>
      <c r="AM118" s="163"/>
      <c r="AO118" s="163"/>
    </row>
    <row r="119" spans="35:41" s="162" customFormat="1" ht="6.95" customHeight="1">
      <c r="AI119" s="163"/>
      <c r="AK119" s="163"/>
      <c r="AM119" s="163"/>
      <c r="AO119" s="163"/>
    </row>
    <row r="120" spans="35:41" s="162" customFormat="1" ht="6.95" customHeight="1">
      <c r="AI120" s="163"/>
      <c r="AK120" s="163"/>
      <c r="AM120" s="163"/>
      <c r="AO120" s="163"/>
    </row>
    <row r="121" spans="35:41" s="162" customFormat="1" ht="6.95" customHeight="1">
      <c r="AI121" s="163"/>
      <c r="AK121" s="163"/>
      <c r="AM121" s="163"/>
      <c r="AO121" s="163"/>
    </row>
    <row r="122" spans="35:41" s="162" customFormat="1" ht="6.95" customHeight="1">
      <c r="AI122" s="163"/>
      <c r="AK122" s="163"/>
      <c r="AM122" s="163"/>
      <c r="AO122" s="163"/>
    </row>
    <row r="123" spans="35:41" s="162" customFormat="1" ht="6.95" customHeight="1">
      <c r="AI123" s="163"/>
      <c r="AK123" s="163"/>
      <c r="AM123" s="163"/>
      <c r="AO123" s="163"/>
    </row>
    <row r="124" spans="35:41" s="162" customFormat="1" ht="6.95" customHeight="1">
      <c r="AI124" s="163"/>
      <c r="AK124" s="163"/>
      <c r="AM124" s="163"/>
      <c r="AO124" s="163"/>
    </row>
    <row r="125" spans="35:41" s="162" customFormat="1" ht="6.95" customHeight="1">
      <c r="AI125" s="163"/>
      <c r="AK125" s="163"/>
      <c r="AM125" s="163"/>
      <c r="AO125" s="163"/>
    </row>
    <row r="126" spans="35:41" s="162" customFormat="1" ht="6.95" customHeight="1">
      <c r="AI126" s="163"/>
      <c r="AK126" s="163"/>
      <c r="AM126" s="163"/>
      <c r="AO126" s="163"/>
    </row>
    <row r="127" spans="35:41" s="162" customFormat="1" ht="6.95" customHeight="1">
      <c r="AI127" s="163"/>
      <c r="AK127" s="163"/>
      <c r="AM127" s="163"/>
      <c r="AO127" s="163"/>
    </row>
    <row r="128" spans="35:41" s="162" customFormat="1" ht="6.95" customHeight="1">
      <c r="AI128" s="163"/>
      <c r="AK128" s="163"/>
      <c r="AM128" s="163"/>
      <c r="AO128" s="163"/>
    </row>
    <row r="129" spans="35:41" s="162" customFormat="1" ht="6.95" customHeight="1">
      <c r="AI129" s="163"/>
      <c r="AK129" s="163"/>
      <c r="AM129" s="163"/>
      <c r="AO129" s="163"/>
    </row>
    <row r="130" spans="35:41" s="162" customFormat="1" ht="6.95" customHeight="1">
      <c r="AI130" s="163"/>
      <c r="AK130" s="163"/>
      <c r="AM130" s="163"/>
      <c r="AO130" s="163"/>
    </row>
    <row r="131" spans="35:41" s="162" customFormat="1" ht="6.95" customHeight="1">
      <c r="AI131" s="163"/>
      <c r="AK131" s="163"/>
      <c r="AM131" s="163"/>
      <c r="AO131" s="163"/>
    </row>
    <row r="132" spans="35:41" s="162" customFormat="1" ht="6.95" customHeight="1">
      <c r="AI132" s="163"/>
      <c r="AK132" s="163"/>
      <c r="AM132" s="163"/>
      <c r="AO132" s="163"/>
    </row>
    <row r="133" spans="35:41" s="162" customFormat="1" ht="6.95" customHeight="1">
      <c r="AI133" s="163"/>
      <c r="AK133" s="163"/>
      <c r="AM133" s="163"/>
      <c r="AO133" s="163"/>
    </row>
    <row r="134" spans="35:41" s="162" customFormat="1" ht="6.95" customHeight="1">
      <c r="AI134" s="163"/>
      <c r="AK134" s="163"/>
      <c r="AM134" s="163"/>
      <c r="AO134" s="163"/>
    </row>
    <row r="135" spans="35:41" s="162" customFormat="1" ht="6.95" customHeight="1">
      <c r="AI135" s="163"/>
      <c r="AK135" s="163"/>
      <c r="AM135" s="163"/>
      <c r="AO135" s="163"/>
    </row>
    <row r="136" spans="35:41" s="162" customFormat="1" ht="6.95" customHeight="1">
      <c r="AI136" s="163"/>
      <c r="AK136" s="163"/>
      <c r="AM136" s="163"/>
      <c r="AO136" s="163"/>
    </row>
    <row r="137" spans="35:41" s="162" customFormat="1" ht="6.95" customHeight="1">
      <c r="AI137" s="163"/>
      <c r="AK137" s="163"/>
      <c r="AM137" s="163"/>
      <c r="AO137" s="163"/>
    </row>
    <row r="138" spans="35:41" s="162" customFormat="1" ht="6.95" customHeight="1">
      <c r="AI138" s="163"/>
      <c r="AK138" s="163"/>
      <c r="AM138" s="163"/>
      <c r="AO138" s="163"/>
    </row>
    <row r="139" spans="35:41" s="162" customFormat="1" ht="6.95" customHeight="1">
      <c r="AI139" s="163"/>
      <c r="AK139" s="163"/>
      <c r="AM139" s="163"/>
      <c r="AO139" s="163"/>
    </row>
    <row r="140" spans="35:41" s="162" customFormat="1" ht="6.95" customHeight="1">
      <c r="AI140" s="163"/>
      <c r="AK140" s="163"/>
      <c r="AM140" s="163"/>
      <c r="AO140" s="163"/>
    </row>
    <row r="141" spans="35:41" s="162" customFormat="1" ht="6.95" customHeight="1">
      <c r="AI141" s="163"/>
      <c r="AK141" s="163"/>
      <c r="AM141" s="163"/>
      <c r="AO141" s="163"/>
    </row>
    <row r="142" spans="35:41" s="162" customFormat="1" ht="6.95" customHeight="1">
      <c r="AI142" s="163"/>
      <c r="AK142" s="163"/>
      <c r="AM142" s="163"/>
      <c r="AO142" s="163"/>
    </row>
    <row r="143" spans="35:41" s="162" customFormat="1" ht="6.95" customHeight="1">
      <c r="AI143" s="163"/>
      <c r="AK143" s="163"/>
      <c r="AM143" s="163"/>
      <c r="AO143" s="163"/>
    </row>
    <row r="144" spans="35:41" s="162" customFormat="1" ht="6.95" customHeight="1">
      <c r="AI144" s="163"/>
      <c r="AK144" s="163"/>
      <c r="AM144" s="163"/>
      <c r="AO144" s="163"/>
    </row>
    <row r="145" spans="35:41" s="162" customFormat="1" ht="6.95" customHeight="1">
      <c r="AI145" s="163"/>
      <c r="AK145" s="163"/>
      <c r="AM145" s="163"/>
      <c r="AO145" s="163"/>
    </row>
    <row r="146" spans="35:41" s="162" customFormat="1" ht="6.95" customHeight="1">
      <c r="AI146" s="163"/>
      <c r="AK146" s="163"/>
      <c r="AM146" s="163"/>
      <c r="AO146" s="163"/>
    </row>
    <row r="147" spans="35:41" s="162" customFormat="1" ht="6.95" customHeight="1">
      <c r="AI147" s="163"/>
      <c r="AK147" s="163"/>
      <c r="AM147" s="163"/>
      <c r="AO147" s="163"/>
    </row>
    <row r="148" spans="35:41" s="162" customFormat="1" ht="6.95" customHeight="1">
      <c r="AI148" s="163"/>
      <c r="AK148" s="163"/>
      <c r="AM148" s="163"/>
      <c r="AO148" s="163"/>
    </row>
    <row r="149" spans="35:41" s="162" customFormat="1" ht="6.95" customHeight="1">
      <c r="AI149" s="163"/>
      <c r="AK149" s="163"/>
      <c r="AM149" s="163"/>
      <c r="AO149" s="163"/>
    </row>
    <row r="150" spans="35:41" s="162" customFormat="1" ht="6.95" customHeight="1">
      <c r="AI150" s="163"/>
      <c r="AK150" s="163"/>
      <c r="AM150" s="163"/>
      <c r="AO150" s="163"/>
    </row>
    <row r="151" spans="35:41" s="162" customFormat="1" ht="6.95" customHeight="1">
      <c r="AI151" s="163"/>
      <c r="AK151" s="163"/>
      <c r="AM151" s="163"/>
      <c r="AO151" s="163"/>
    </row>
    <row r="152" spans="35:41" s="162" customFormat="1" ht="6.95" customHeight="1">
      <c r="AI152" s="163"/>
      <c r="AK152" s="163"/>
      <c r="AM152" s="163"/>
      <c r="AO152" s="163"/>
    </row>
    <row r="153" spans="35:41" s="162" customFormat="1" ht="6.95" customHeight="1">
      <c r="AI153" s="163"/>
      <c r="AK153" s="163"/>
      <c r="AM153" s="163"/>
      <c r="AO153" s="163"/>
    </row>
    <row r="154" spans="35:41" s="162" customFormat="1" ht="6.95" customHeight="1">
      <c r="AI154" s="163"/>
      <c r="AK154" s="163"/>
      <c r="AM154" s="163"/>
      <c r="AO154" s="163"/>
    </row>
    <row r="155" spans="35:41" s="162" customFormat="1" ht="6.95" customHeight="1">
      <c r="AI155" s="163"/>
      <c r="AK155" s="163"/>
      <c r="AM155" s="163"/>
      <c r="AO155" s="163"/>
    </row>
    <row r="156" spans="35:41" s="162" customFormat="1" ht="6.95" customHeight="1">
      <c r="AI156" s="163"/>
      <c r="AK156" s="163"/>
      <c r="AM156" s="163"/>
      <c r="AO156" s="163"/>
    </row>
    <row r="157" spans="35:41" s="162" customFormat="1" ht="6.95" customHeight="1">
      <c r="AI157" s="163"/>
      <c r="AK157" s="163"/>
      <c r="AM157" s="163"/>
      <c r="AO157" s="163"/>
    </row>
    <row r="158" spans="35:41" s="162" customFormat="1" ht="6.95" customHeight="1">
      <c r="AI158" s="163"/>
      <c r="AK158" s="163"/>
      <c r="AM158" s="163"/>
      <c r="AO158" s="163"/>
    </row>
    <row r="159" spans="35:41" s="162" customFormat="1" ht="6.95" customHeight="1">
      <c r="AI159" s="163"/>
      <c r="AK159" s="163"/>
      <c r="AM159" s="163"/>
      <c r="AO159" s="163"/>
    </row>
    <row r="160" spans="35:41" s="162" customFormat="1" ht="6.95" customHeight="1">
      <c r="AI160" s="163"/>
      <c r="AK160" s="163"/>
      <c r="AM160" s="163"/>
      <c r="AO160" s="163"/>
    </row>
    <row r="161" spans="35:41" s="162" customFormat="1" ht="6.95" customHeight="1">
      <c r="AI161" s="163"/>
      <c r="AK161" s="163"/>
      <c r="AM161" s="163"/>
      <c r="AO161" s="163"/>
    </row>
    <row r="162" spans="35:41" s="162" customFormat="1" ht="6.95" customHeight="1">
      <c r="AI162" s="163"/>
      <c r="AK162" s="163"/>
      <c r="AM162" s="163"/>
      <c r="AO162" s="163"/>
    </row>
    <row r="163" spans="35:41" s="162" customFormat="1" ht="6.95" customHeight="1">
      <c r="AI163" s="163"/>
      <c r="AK163" s="163"/>
      <c r="AM163" s="163"/>
      <c r="AO163" s="163"/>
    </row>
    <row r="164" spans="35:41" s="162" customFormat="1" ht="6.95" customHeight="1">
      <c r="AI164" s="163"/>
      <c r="AK164" s="163"/>
      <c r="AM164" s="163"/>
      <c r="AO164" s="163"/>
    </row>
    <row r="165" spans="35:41" s="162" customFormat="1" ht="6.95" customHeight="1">
      <c r="AI165" s="163"/>
      <c r="AK165" s="163"/>
      <c r="AM165" s="163"/>
      <c r="AO165" s="163"/>
    </row>
    <row r="166" spans="35:41" s="162" customFormat="1" ht="6.95" customHeight="1">
      <c r="AI166" s="163"/>
      <c r="AK166" s="163"/>
      <c r="AM166" s="163"/>
      <c r="AO166" s="163"/>
    </row>
    <row r="167" spans="35:41" s="162" customFormat="1" ht="6.95" customHeight="1">
      <c r="AI167" s="163"/>
      <c r="AK167" s="163"/>
      <c r="AM167" s="163"/>
      <c r="AO167" s="163"/>
    </row>
    <row r="168" spans="35:41" s="162" customFormat="1" ht="6.95" customHeight="1">
      <c r="AI168" s="163"/>
      <c r="AK168" s="163"/>
      <c r="AM168" s="163"/>
      <c r="AO168" s="163"/>
    </row>
    <row r="169" spans="35:41" s="162" customFormat="1" ht="6.95" customHeight="1">
      <c r="AI169" s="163"/>
      <c r="AK169" s="163"/>
      <c r="AM169" s="163"/>
      <c r="AO169" s="163"/>
    </row>
    <row r="170" spans="35:41" s="162" customFormat="1" ht="6.95" customHeight="1">
      <c r="AI170" s="163"/>
      <c r="AK170" s="163"/>
      <c r="AM170" s="163"/>
      <c r="AO170" s="163"/>
    </row>
    <row r="171" spans="35:41" s="162" customFormat="1" ht="6.95" customHeight="1">
      <c r="AI171" s="163"/>
      <c r="AK171" s="163"/>
      <c r="AM171" s="163"/>
      <c r="AO171" s="163"/>
    </row>
    <row r="172" spans="35:41" s="162" customFormat="1" ht="6.95" customHeight="1">
      <c r="AI172" s="163"/>
      <c r="AK172" s="163"/>
      <c r="AM172" s="163"/>
      <c r="AO172" s="163"/>
    </row>
    <row r="173" spans="35:41" s="162" customFormat="1" ht="6.95" customHeight="1">
      <c r="AI173" s="163"/>
      <c r="AK173" s="163"/>
      <c r="AM173" s="163"/>
      <c r="AO173" s="163"/>
    </row>
    <row r="174" spans="35:41" s="162" customFormat="1" ht="6.95" customHeight="1">
      <c r="AI174" s="163"/>
      <c r="AK174" s="163"/>
      <c r="AM174" s="163"/>
      <c r="AO174" s="163"/>
    </row>
    <row r="175" spans="35:41" s="162" customFormat="1" ht="6.95" customHeight="1">
      <c r="AI175" s="163"/>
      <c r="AK175" s="163"/>
      <c r="AM175" s="163"/>
      <c r="AO175" s="163"/>
    </row>
    <row r="176" spans="35:41" s="162" customFormat="1" ht="6.95" customHeight="1">
      <c r="AI176" s="163"/>
      <c r="AK176" s="163"/>
      <c r="AM176" s="163"/>
      <c r="AO176" s="163"/>
    </row>
    <row r="177" spans="35:41" s="162" customFormat="1" ht="6.95" customHeight="1">
      <c r="AI177" s="163"/>
      <c r="AK177" s="163"/>
      <c r="AM177" s="163"/>
      <c r="AO177" s="163"/>
    </row>
    <row r="178" spans="35:41" s="162" customFormat="1" ht="6.95" customHeight="1">
      <c r="AI178" s="163"/>
      <c r="AK178" s="163"/>
      <c r="AM178" s="163"/>
      <c r="AO178" s="163"/>
    </row>
    <row r="179" spans="35:41" s="162" customFormat="1" ht="6.95" customHeight="1">
      <c r="AI179" s="163"/>
      <c r="AK179" s="163"/>
      <c r="AM179" s="163"/>
      <c r="AO179" s="163"/>
    </row>
    <row r="180" spans="35:41" s="162" customFormat="1" ht="6.95" customHeight="1">
      <c r="AI180" s="163"/>
      <c r="AK180" s="163"/>
      <c r="AM180" s="163"/>
      <c r="AO180" s="163"/>
    </row>
    <row r="181" spans="35:41" s="162" customFormat="1" ht="6.95" customHeight="1">
      <c r="AI181" s="163"/>
      <c r="AK181" s="163"/>
      <c r="AM181" s="163"/>
      <c r="AO181" s="163"/>
    </row>
    <row r="182" spans="35:41" s="162" customFormat="1" ht="6.95" customHeight="1">
      <c r="AI182" s="163"/>
      <c r="AK182" s="163"/>
      <c r="AM182" s="163"/>
      <c r="AO182" s="163"/>
    </row>
    <row r="183" spans="35:41" s="162" customFormat="1" ht="6.95" customHeight="1">
      <c r="AI183" s="163"/>
      <c r="AK183" s="163"/>
      <c r="AM183" s="163"/>
      <c r="AO183" s="163"/>
    </row>
    <row r="184" spans="35:41" s="162" customFormat="1" ht="6.95" customHeight="1">
      <c r="AI184" s="163"/>
      <c r="AK184" s="163"/>
      <c r="AM184" s="163"/>
      <c r="AO184" s="163"/>
    </row>
    <row r="185" spans="35:41" s="162" customFormat="1" ht="6.95" customHeight="1">
      <c r="AI185" s="163"/>
      <c r="AK185" s="163"/>
      <c r="AM185" s="163"/>
      <c r="AO185" s="163"/>
    </row>
    <row r="186" spans="35:41" s="162" customFormat="1" ht="6.95" customHeight="1">
      <c r="AI186" s="163"/>
      <c r="AK186" s="163"/>
      <c r="AM186" s="163"/>
      <c r="AO186" s="163"/>
    </row>
    <row r="187" spans="35:41" s="162" customFormat="1" ht="6.95" customHeight="1">
      <c r="AI187" s="163"/>
      <c r="AK187" s="163"/>
      <c r="AM187" s="163"/>
      <c r="AO187" s="163"/>
    </row>
    <row r="188" spans="35:41" s="162" customFormat="1" ht="6.95" customHeight="1">
      <c r="AI188" s="163"/>
      <c r="AK188" s="163"/>
      <c r="AM188" s="163"/>
      <c r="AO188" s="163"/>
    </row>
    <row r="189" spans="35:41" s="162" customFormat="1" ht="6.95" customHeight="1">
      <c r="AI189" s="163"/>
      <c r="AK189" s="163"/>
      <c r="AM189" s="163"/>
      <c r="AO189" s="163"/>
    </row>
    <row r="190" spans="35:41" s="162" customFormat="1" ht="6.95" customHeight="1">
      <c r="AI190" s="163"/>
      <c r="AK190" s="163"/>
      <c r="AM190" s="163"/>
      <c r="AO190" s="163"/>
    </row>
    <row r="191" spans="35:41" s="162" customFormat="1" ht="6.95" customHeight="1">
      <c r="AI191" s="163"/>
      <c r="AK191" s="163"/>
      <c r="AM191" s="163"/>
      <c r="AO191" s="163"/>
    </row>
    <row r="192" spans="35:41" s="162" customFormat="1" ht="6.95" customHeight="1">
      <c r="AI192" s="163"/>
      <c r="AK192" s="163"/>
      <c r="AM192" s="163"/>
      <c r="AO192" s="163"/>
    </row>
    <row r="193" spans="35:41" s="162" customFormat="1" ht="6.95" customHeight="1">
      <c r="AI193" s="163"/>
      <c r="AK193" s="163"/>
      <c r="AM193" s="163"/>
      <c r="AO193" s="163"/>
    </row>
    <row r="194" spans="35:41" s="162" customFormat="1" ht="6.95" customHeight="1">
      <c r="AI194" s="163"/>
      <c r="AK194" s="163"/>
      <c r="AM194" s="163"/>
      <c r="AO194" s="163"/>
    </row>
    <row r="195" spans="35:41" s="162" customFormat="1" ht="6.95" customHeight="1">
      <c r="AI195" s="163"/>
      <c r="AK195" s="163"/>
      <c r="AM195" s="163"/>
      <c r="AO195" s="163"/>
    </row>
    <row r="196" spans="35:41" s="162" customFormat="1" ht="6.95" customHeight="1">
      <c r="AI196" s="163"/>
      <c r="AK196" s="163"/>
      <c r="AM196" s="163"/>
      <c r="AO196" s="163"/>
    </row>
    <row r="197" spans="35:41" s="162" customFormat="1" ht="6.95" customHeight="1">
      <c r="AI197" s="163"/>
      <c r="AK197" s="163"/>
      <c r="AM197" s="163"/>
      <c r="AO197" s="163"/>
    </row>
    <row r="198" spans="35:41" s="162" customFormat="1" ht="6.95" customHeight="1">
      <c r="AI198" s="163"/>
      <c r="AK198" s="163"/>
      <c r="AM198" s="163"/>
      <c r="AO198" s="163"/>
    </row>
    <row r="199" spans="35:41" s="162" customFormat="1" ht="6.95" customHeight="1">
      <c r="AI199" s="163"/>
      <c r="AK199" s="163"/>
      <c r="AM199" s="163"/>
      <c r="AO199" s="163"/>
    </row>
    <row r="200" spans="35:41" s="162" customFormat="1" ht="6.95" customHeight="1">
      <c r="AI200" s="163"/>
      <c r="AK200" s="163"/>
      <c r="AM200" s="163"/>
      <c r="AO200" s="163"/>
    </row>
    <row r="201" spans="35:41" s="162" customFormat="1" ht="6.95" customHeight="1">
      <c r="AI201" s="163"/>
      <c r="AK201" s="163"/>
      <c r="AM201" s="163"/>
      <c r="AO201" s="163"/>
    </row>
    <row r="202" spans="35:41" s="162" customFormat="1" ht="6.95" customHeight="1">
      <c r="AI202" s="163"/>
      <c r="AK202" s="163"/>
      <c r="AM202" s="163"/>
      <c r="AO202" s="163"/>
    </row>
    <row r="203" spans="35:41" s="162" customFormat="1" ht="6.95" customHeight="1">
      <c r="AI203" s="163"/>
      <c r="AK203" s="163"/>
      <c r="AM203" s="163"/>
      <c r="AO203" s="163"/>
    </row>
    <row r="204" spans="35:41" s="162" customFormat="1" ht="6.95" customHeight="1">
      <c r="AI204" s="163"/>
      <c r="AK204" s="163"/>
      <c r="AM204" s="163"/>
      <c r="AO204" s="163"/>
    </row>
    <row r="205" spans="35:41" s="162" customFormat="1" ht="6.95" customHeight="1">
      <c r="AI205" s="163"/>
      <c r="AK205" s="163"/>
      <c r="AM205" s="163"/>
      <c r="AO205" s="163"/>
    </row>
    <row r="206" spans="35:41" s="162" customFormat="1" ht="6.95" customHeight="1">
      <c r="AI206" s="163"/>
      <c r="AK206" s="163"/>
      <c r="AM206" s="163"/>
      <c r="AO206" s="163"/>
    </row>
    <row r="207" spans="35:41" s="162" customFormat="1" ht="6.95" customHeight="1">
      <c r="AI207" s="163"/>
      <c r="AK207" s="163"/>
      <c r="AM207" s="163"/>
      <c r="AO207" s="163"/>
    </row>
    <row r="208" spans="35:41" s="162" customFormat="1" ht="6.95" customHeight="1">
      <c r="AI208" s="163"/>
      <c r="AK208" s="163"/>
      <c r="AM208" s="163"/>
      <c r="AO208" s="163"/>
    </row>
    <row r="209" spans="35:41" s="162" customFormat="1" ht="6.95" customHeight="1">
      <c r="AI209" s="163"/>
      <c r="AK209" s="163"/>
      <c r="AM209" s="163"/>
      <c r="AO209" s="163"/>
    </row>
    <row r="210" spans="35:41" s="162" customFormat="1" ht="6.95" customHeight="1">
      <c r="AI210" s="163"/>
      <c r="AK210" s="163"/>
      <c r="AM210" s="163"/>
      <c r="AO210" s="163"/>
    </row>
    <row r="211" spans="35:41" s="162" customFormat="1" ht="6.95" customHeight="1">
      <c r="AI211" s="163"/>
      <c r="AK211" s="163"/>
      <c r="AM211" s="163"/>
      <c r="AO211" s="163"/>
    </row>
    <row r="212" spans="35:41" s="162" customFormat="1" ht="6.95" customHeight="1">
      <c r="AI212" s="163"/>
      <c r="AK212" s="163"/>
      <c r="AM212" s="163"/>
      <c r="AO212" s="163"/>
    </row>
    <row r="213" spans="35:41" s="162" customFormat="1" ht="6.95" customHeight="1">
      <c r="AI213" s="163"/>
      <c r="AK213" s="163"/>
      <c r="AM213" s="163"/>
      <c r="AO213" s="163"/>
    </row>
    <row r="214" spans="35:41" s="162" customFormat="1" ht="6.95" customHeight="1">
      <c r="AI214" s="163"/>
      <c r="AK214" s="163"/>
      <c r="AM214" s="163"/>
      <c r="AO214" s="163"/>
    </row>
    <row r="215" spans="35:41" s="162" customFormat="1" ht="6.95" customHeight="1">
      <c r="AI215" s="163"/>
      <c r="AK215" s="163"/>
      <c r="AM215" s="163"/>
      <c r="AO215" s="163"/>
    </row>
    <row r="216" spans="35:41" s="162" customFormat="1" ht="6.95" customHeight="1">
      <c r="AI216" s="163"/>
      <c r="AK216" s="163"/>
      <c r="AM216" s="163"/>
      <c r="AO216" s="163"/>
    </row>
    <row r="217" spans="35:41" s="162" customFormat="1" ht="6.95" customHeight="1">
      <c r="AI217" s="163"/>
      <c r="AK217" s="163"/>
      <c r="AM217" s="163"/>
      <c r="AO217" s="163"/>
    </row>
    <row r="218" spans="35:41" s="162" customFormat="1" ht="6.95" customHeight="1">
      <c r="AI218" s="163"/>
      <c r="AK218" s="163"/>
      <c r="AM218" s="163"/>
      <c r="AO218" s="163"/>
    </row>
    <row r="219" spans="35:41" s="162" customFormat="1" ht="6.95" customHeight="1">
      <c r="AI219" s="163"/>
      <c r="AK219" s="163"/>
      <c r="AM219" s="163"/>
      <c r="AO219" s="163"/>
    </row>
    <row r="220" spans="35:41" s="162" customFormat="1" ht="6.95" customHeight="1">
      <c r="AI220" s="163"/>
      <c r="AK220" s="163"/>
      <c r="AM220" s="163"/>
      <c r="AO220" s="163"/>
    </row>
    <row r="221" spans="35:41" s="162" customFormat="1" ht="6.95" customHeight="1">
      <c r="AI221" s="163"/>
      <c r="AK221" s="163"/>
      <c r="AM221" s="163"/>
      <c r="AO221" s="163"/>
    </row>
    <row r="222" spans="35:41" s="162" customFormat="1" ht="6.95" customHeight="1">
      <c r="AI222" s="163"/>
      <c r="AK222" s="163"/>
      <c r="AM222" s="163"/>
      <c r="AO222" s="163"/>
    </row>
    <row r="223" spans="35:41" s="162" customFormat="1" ht="6.95" customHeight="1">
      <c r="AI223" s="163"/>
      <c r="AK223" s="163"/>
      <c r="AM223" s="163"/>
      <c r="AO223" s="163"/>
    </row>
    <row r="224" spans="35:41" s="162" customFormat="1" ht="6.95" customHeight="1">
      <c r="AI224" s="163"/>
      <c r="AK224" s="163"/>
      <c r="AM224" s="163"/>
      <c r="AO224" s="163"/>
    </row>
    <row r="225" spans="35:41" s="162" customFormat="1" ht="6.95" customHeight="1">
      <c r="AI225" s="163"/>
      <c r="AK225" s="163"/>
      <c r="AM225" s="163"/>
      <c r="AO225" s="163"/>
    </row>
    <row r="226" spans="35:41" s="162" customFormat="1" ht="6.95" customHeight="1">
      <c r="AI226" s="163"/>
      <c r="AK226" s="163"/>
      <c r="AM226" s="163"/>
      <c r="AO226" s="163"/>
    </row>
    <row r="227" spans="35:41" s="162" customFormat="1" ht="6.95" customHeight="1">
      <c r="AI227" s="163"/>
      <c r="AK227" s="163"/>
      <c r="AM227" s="163"/>
      <c r="AO227" s="163"/>
    </row>
    <row r="228" spans="35:41" s="162" customFormat="1" ht="6.95" customHeight="1">
      <c r="AI228" s="163"/>
      <c r="AK228" s="163"/>
      <c r="AM228" s="163"/>
      <c r="AO228" s="163"/>
    </row>
    <row r="229" spans="35:41" s="162" customFormat="1" ht="6.95" customHeight="1">
      <c r="AI229" s="163"/>
      <c r="AK229" s="163"/>
      <c r="AM229" s="163"/>
      <c r="AO229" s="163"/>
    </row>
    <row r="230" spans="35:41" s="162" customFormat="1" ht="6.95" customHeight="1">
      <c r="AI230" s="163"/>
      <c r="AK230" s="163"/>
      <c r="AM230" s="163"/>
      <c r="AO230" s="163"/>
    </row>
    <row r="231" spans="35:41" s="162" customFormat="1" ht="6.95" customHeight="1">
      <c r="AI231" s="163"/>
      <c r="AK231" s="163"/>
      <c r="AM231" s="163"/>
      <c r="AO231" s="163"/>
    </row>
    <row r="232" spans="35:41" s="162" customFormat="1" ht="6.95" customHeight="1">
      <c r="AI232" s="163"/>
      <c r="AK232" s="163"/>
      <c r="AM232" s="163"/>
      <c r="AO232" s="163"/>
    </row>
    <row r="233" spans="35:41" s="162" customFormat="1" ht="6.95" customHeight="1">
      <c r="AI233" s="163"/>
      <c r="AK233" s="163"/>
      <c r="AM233" s="163"/>
      <c r="AO233" s="163"/>
    </row>
    <row r="234" spans="35:41" s="162" customFormat="1" ht="6.95" customHeight="1">
      <c r="AI234" s="163"/>
      <c r="AK234" s="163"/>
      <c r="AM234" s="163"/>
      <c r="AO234" s="163"/>
    </row>
    <row r="235" spans="35:41" s="162" customFormat="1" ht="6.95" customHeight="1">
      <c r="AI235" s="163"/>
      <c r="AK235" s="163"/>
      <c r="AM235" s="163"/>
      <c r="AO235" s="163"/>
    </row>
    <row r="236" spans="35:41" s="162" customFormat="1" ht="6.95" customHeight="1">
      <c r="AI236" s="163"/>
      <c r="AK236" s="163"/>
      <c r="AM236" s="163"/>
      <c r="AO236" s="163"/>
    </row>
    <row r="237" spans="35:41" s="162" customFormat="1" ht="6.95" customHeight="1">
      <c r="AI237" s="163"/>
      <c r="AK237" s="163"/>
      <c r="AM237" s="163"/>
      <c r="AO237" s="163"/>
    </row>
    <row r="238" spans="35:41" s="162" customFormat="1" ht="6.95" customHeight="1">
      <c r="AI238" s="163"/>
      <c r="AK238" s="163"/>
      <c r="AM238" s="163"/>
      <c r="AO238" s="163"/>
    </row>
    <row r="239" spans="35:41" s="162" customFormat="1" ht="6.95" customHeight="1">
      <c r="AI239" s="163"/>
      <c r="AK239" s="163"/>
      <c r="AM239" s="163"/>
      <c r="AO239" s="163"/>
    </row>
    <row r="240" spans="35:41" s="162" customFormat="1" ht="6.95" customHeight="1">
      <c r="AI240" s="163"/>
      <c r="AK240" s="163"/>
      <c r="AM240" s="163"/>
      <c r="AO240" s="163"/>
    </row>
    <row r="241" spans="35:41" s="162" customFormat="1" ht="6.95" customHeight="1">
      <c r="AI241" s="163"/>
      <c r="AK241" s="163"/>
      <c r="AM241" s="163"/>
      <c r="AO241" s="163"/>
    </row>
    <row r="242" spans="35:41" s="162" customFormat="1" ht="6.95" customHeight="1">
      <c r="AI242" s="163"/>
      <c r="AK242" s="163"/>
      <c r="AM242" s="163"/>
      <c r="AO242" s="163"/>
    </row>
    <row r="243" spans="35:41" s="162" customFormat="1" ht="6.95" customHeight="1">
      <c r="AI243" s="163"/>
      <c r="AK243" s="163"/>
      <c r="AM243" s="163"/>
      <c r="AO243" s="163"/>
    </row>
    <row r="244" spans="35:41" s="162" customFormat="1" ht="6.95" customHeight="1">
      <c r="AI244" s="163"/>
      <c r="AK244" s="163"/>
      <c r="AM244" s="163"/>
      <c r="AO244" s="163"/>
    </row>
    <row r="245" spans="35:41" s="162" customFormat="1" ht="6.95" customHeight="1">
      <c r="AI245" s="163"/>
      <c r="AK245" s="163"/>
      <c r="AM245" s="163"/>
      <c r="AO245" s="163"/>
    </row>
    <row r="246" spans="35:41" s="162" customFormat="1" ht="6.95" customHeight="1">
      <c r="AI246" s="163"/>
      <c r="AK246" s="163"/>
      <c r="AM246" s="163"/>
      <c r="AO246" s="163"/>
    </row>
    <row r="247" spans="35:41" s="162" customFormat="1" ht="6.95" customHeight="1">
      <c r="AI247" s="163"/>
      <c r="AK247" s="163"/>
      <c r="AM247" s="163"/>
      <c r="AO247" s="163"/>
    </row>
    <row r="248" spans="35:41" s="162" customFormat="1" ht="6.95" customHeight="1">
      <c r="AI248" s="163"/>
      <c r="AK248" s="163"/>
      <c r="AM248" s="163"/>
      <c r="AO248" s="163"/>
    </row>
    <row r="249" spans="35:41" s="162" customFormat="1" ht="6.95" customHeight="1">
      <c r="AI249" s="163"/>
      <c r="AK249" s="163"/>
      <c r="AM249" s="163"/>
      <c r="AO249" s="163"/>
    </row>
    <row r="250" spans="35:41" s="162" customFormat="1" ht="6.95" customHeight="1">
      <c r="AI250" s="163"/>
      <c r="AK250" s="163"/>
      <c r="AM250" s="163"/>
      <c r="AO250" s="163"/>
    </row>
    <row r="251" spans="35:41" s="162" customFormat="1" ht="6.95" customHeight="1">
      <c r="AI251" s="163"/>
      <c r="AK251" s="163"/>
      <c r="AM251" s="163"/>
      <c r="AO251" s="163"/>
    </row>
    <row r="252" spans="35:41" s="162" customFormat="1" ht="6.95" customHeight="1">
      <c r="AI252" s="163"/>
      <c r="AK252" s="163"/>
      <c r="AM252" s="163"/>
      <c r="AO252" s="163"/>
    </row>
    <row r="253" spans="35:41" s="162" customFormat="1" ht="6.95" customHeight="1">
      <c r="AI253" s="163"/>
      <c r="AK253" s="163"/>
      <c r="AM253" s="163"/>
      <c r="AO253" s="163"/>
    </row>
    <row r="254" spans="35:41" s="162" customFormat="1" ht="6.95" customHeight="1">
      <c r="AI254" s="163"/>
      <c r="AK254" s="163"/>
      <c r="AM254" s="163"/>
      <c r="AO254" s="163"/>
    </row>
    <row r="255" spans="35:41" s="162" customFormat="1" ht="6.95" customHeight="1">
      <c r="AI255" s="163"/>
      <c r="AK255" s="163"/>
      <c r="AM255" s="163"/>
      <c r="AO255" s="163"/>
    </row>
    <row r="256" spans="35:41" s="162" customFormat="1" ht="6.95" customHeight="1">
      <c r="AI256" s="163"/>
      <c r="AK256" s="163"/>
      <c r="AM256" s="163"/>
      <c r="AO256" s="163"/>
    </row>
    <row r="257" spans="35:41" s="162" customFormat="1" ht="6.95" customHeight="1">
      <c r="AI257" s="163"/>
      <c r="AK257" s="163"/>
      <c r="AM257" s="163"/>
      <c r="AO257" s="163"/>
    </row>
    <row r="258" spans="35:41" s="162" customFormat="1" ht="6.95" customHeight="1">
      <c r="AI258" s="163"/>
      <c r="AK258" s="163"/>
      <c r="AM258" s="163"/>
      <c r="AO258" s="163"/>
    </row>
    <row r="259" spans="35:41" s="162" customFormat="1" ht="6.95" customHeight="1">
      <c r="AI259" s="163"/>
      <c r="AK259" s="163"/>
      <c r="AM259" s="163"/>
      <c r="AO259" s="163"/>
    </row>
    <row r="260" spans="35:41" s="162" customFormat="1" ht="6.95" customHeight="1">
      <c r="AI260" s="163"/>
      <c r="AK260" s="163"/>
      <c r="AM260" s="163"/>
      <c r="AO260" s="163"/>
    </row>
    <row r="261" spans="35:41" s="162" customFormat="1" ht="6.95" customHeight="1">
      <c r="AI261" s="163"/>
      <c r="AK261" s="163"/>
      <c r="AM261" s="163"/>
      <c r="AO261" s="163"/>
    </row>
    <row r="262" spans="35:41" s="162" customFormat="1" ht="6.95" customHeight="1">
      <c r="AI262" s="163"/>
      <c r="AK262" s="163"/>
      <c r="AM262" s="163"/>
      <c r="AO262" s="163"/>
    </row>
    <row r="263" spans="35:41" s="162" customFormat="1" ht="6.95" customHeight="1">
      <c r="AI263" s="163"/>
      <c r="AK263" s="163"/>
      <c r="AM263" s="163"/>
      <c r="AO263" s="163"/>
    </row>
    <row r="264" spans="35:41" s="162" customFormat="1" ht="6.95" customHeight="1">
      <c r="AI264" s="163"/>
      <c r="AK264" s="163"/>
      <c r="AM264" s="163"/>
      <c r="AO264" s="163"/>
    </row>
    <row r="265" spans="35:41" s="162" customFormat="1" ht="6.95" customHeight="1">
      <c r="AI265" s="163"/>
      <c r="AK265" s="163"/>
      <c r="AM265" s="163"/>
      <c r="AO265" s="163"/>
    </row>
    <row r="266" spans="35:41" s="162" customFormat="1" ht="6.95" customHeight="1">
      <c r="AI266" s="163"/>
      <c r="AK266" s="163"/>
      <c r="AM266" s="163"/>
      <c r="AO266" s="163"/>
    </row>
    <row r="267" spans="35:41" s="162" customFormat="1" ht="6.95" customHeight="1">
      <c r="AI267" s="163"/>
      <c r="AK267" s="163"/>
      <c r="AM267" s="163"/>
      <c r="AO267" s="163"/>
    </row>
    <row r="268" spans="35:41" s="162" customFormat="1" ht="6.95" customHeight="1">
      <c r="AI268" s="163"/>
      <c r="AK268" s="163"/>
      <c r="AM268" s="163"/>
      <c r="AO268" s="163"/>
    </row>
    <row r="269" spans="35:41" s="162" customFormat="1" ht="6.95" customHeight="1">
      <c r="AI269" s="163"/>
      <c r="AK269" s="163"/>
      <c r="AM269" s="163"/>
      <c r="AO269" s="163"/>
    </row>
    <row r="270" spans="35:41" s="162" customFormat="1" ht="6.95" customHeight="1">
      <c r="AI270" s="163"/>
      <c r="AK270" s="163"/>
      <c r="AM270" s="163"/>
      <c r="AO270" s="163"/>
    </row>
    <row r="271" spans="35:41" s="162" customFormat="1" ht="6.95" customHeight="1">
      <c r="AI271" s="163"/>
      <c r="AK271" s="163"/>
      <c r="AM271" s="163"/>
      <c r="AO271" s="163"/>
    </row>
    <row r="272" spans="35:41" s="162" customFormat="1" ht="6.95" customHeight="1">
      <c r="AI272" s="163"/>
      <c r="AK272" s="163"/>
      <c r="AM272" s="163"/>
      <c r="AO272" s="163"/>
    </row>
    <row r="273" spans="35:41" s="162" customFormat="1" ht="6.95" customHeight="1">
      <c r="AI273" s="163"/>
      <c r="AK273" s="163"/>
      <c r="AM273" s="163"/>
      <c r="AO273" s="163"/>
    </row>
    <row r="274" spans="35:41" s="162" customFormat="1" ht="6.95" customHeight="1">
      <c r="AI274" s="163"/>
      <c r="AK274" s="163"/>
      <c r="AM274" s="163"/>
      <c r="AO274" s="163"/>
    </row>
    <row r="275" spans="35:41" s="162" customFormat="1" ht="6.95" customHeight="1">
      <c r="AI275" s="163"/>
      <c r="AK275" s="163"/>
      <c r="AM275" s="163"/>
      <c r="AO275" s="163"/>
    </row>
    <row r="276" spans="35:41" s="162" customFormat="1" ht="6.95" customHeight="1">
      <c r="AI276" s="163"/>
      <c r="AK276" s="163"/>
      <c r="AM276" s="163"/>
      <c r="AO276" s="163"/>
    </row>
    <row r="277" spans="35:41" s="162" customFormat="1" ht="6.95" customHeight="1">
      <c r="AI277" s="163"/>
      <c r="AK277" s="163"/>
      <c r="AM277" s="163"/>
      <c r="AO277" s="163"/>
    </row>
    <row r="278" spans="35:41" s="162" customFormat="1" ht="6.95" customHeight="1">
      <c r="AI278" s="163"/>
      <c r="AK278" s="163"/>
      <c r="AM278" s="163"/>
      <c r="AO278" s="163"/>
    </row>
    <row r="279" spans="35:41" s="162" customFormat="1" ht="6.95" customHeight="1">
      <c r="AI279" s="163"/>
      <c r="AK279" s="163"/>
      <c r="AM279" s="163"/>
      <c r="AO279" s="163"/>
    </row>
    <row r="280" spans="35:41" s="162" customFormat="1" ht="6.95" customHeight="1">
      <c r="AI280" s="163"/>
      <c r="AK280" s="163"/>
      <c r="AM280" s="163"/>
      <c r="AO280" s="163"/>
    </row>
    <row r="281" spans="35:41" s="162" customFormat="1" ht="6.95" customHeight="1">
      <c r="AI281" s="163"/>
      <c r="AK281" s="163"/>
      <c r="AM281" s="163"/>
      <c r="AO281" s="163"/>
    </row>
    <row r="282" spans="35:41" s="162" customFormat="1" ht="6.95" customHeight="1">
      <c r="AI282" s="163"/>
      <c r="AK282" s="163"/>
      <c r="AM282" s="163"/>
      <c r="AO282" s="163"/>
    </row>
    <row r="283" spans="35:41" s="162" customFormat="1" ht="6.95" customHeight="1">
      <c r="AI283" s="163"/>
      <c r="AK283" s="163"/>
      <c r="AM283" s="163"/>
      <c r="AO283" s="163"/>
    </row>
    <row r="284" spans="35:41" s="162" customFormat="1" ht="6.95" customHeight="1">
      <c r="AI284" s="163"/>
      <c r="AK284" s="163"/>
      <c r="AM284" s="163"/>
      <c r="AO284" s="163"/>
    </row>
    <row r="285" spans="35:41" s="162" customFormat="1" ht="6.95" customHeight="1">
      <c r="AI285" s="163"/>
      <c r="AK285" s="163"/>
      <c r="AM285" s="163"/>
      <c r="AO285" s="163"/>
    </row>
    <row r="286" spans="35:41" s="162" customFormat="1" ht="6.95" customHeight="1">
      <c r="AI286" s="163"/>
      <c r="AK286" s="163"/>
      <c r="AM286" s="163"/>
      <c r="AO286" s="163"/>
    </row>
    <row r="287" spans="35:41" s="162" customFormat="1" ht="6.95" customHeight="1">
      <c r="AI287" s="163"/>
      <c r="AK287" s="163"/>
      <c r="AM287" s="163"/>
      <c r="AO287" s="163"/>
    </row>
    <row r="288" spans="35:41" s="162" customFormat="1" ht="6.95" customHeight="1">
      <c r="AI288" s="163"/>
      <c r="AK288" s="163"/>
      <c r="AM288" s="163"/>
      <c r="AO288" s="163"/>
    </row>
    <row r="289" spans="35:41" s="162" customFormat="1" ht="6.95" customHeight="1">
      <c r="AI289" s="163"/>
      <c r="AK289" s="163"/>
      <c r="AM289" s="163"/>
      <c r="AO289" s="163"/>
    </row>
    <row r="290" spans="35:41" s="162" customFormat="1" ht="6.95" customHeight="1">
      <c r="AI290" s="163"/>
      <c r="AK290" s="163"/>
      <c r="AM290" s="163"/>
      <c r="AO290" s="163"/>
    </row>
    <row r="291" spans="35:41" s="162" customFormat="1" ht="6.95" customHeight="1">
      <c r="AI291" s="163"/>
      <c r="AK291" s="163"/>
      <c r="AM291" s="163"/>
      <c r="AO291" s="163"/>
    </row>
    <row r="292" spans="35:41" s="162" customFormat="1" ht="6.95" customHeight="1">
      <c r="AI292" s="163"/>
      <c r="AK292" s="163"/>
      <c r="AM292" s="163"/>
      <c r="AO292" s="163"/>
    </row>
    <row r="293" spans="35:41" s="162" customFormat="1" ht="6.95" customHeight="1">
      <c r="AI293" s="163"/>
      <c r="AK293" s="163"/>
      <c r="AM293" s="163"/>
      <c r="AO293" s="163"/>
    </row>
    <row r="294" spans="35:41" s="162" customFormat="1" ht="6.95" customHeight="1">
      <c r="AI294" s="163"/>
      <c r="AK294" s="163"/>
      <c r="AM294" s="163"/>
      <c r="AO294" s="163"/>
    </row>
    <row r="295" spans="35:41" s="162" customFormat="1" ht="6.95" customHeight="1">
      <c r="AI295" s="163"/>
      <c r="AK295" s="163"/>
      <c r="AM295" s="163"/>
      <c r="AO295" s="163"/>
    </row>
    <row r="296" spans="35:41" s="162" customFormat="1" ht="6.95" customHeight="1">
      <c r="AI296" s="163"/>
      <c r="AK296" s="163"/>
      <c r="AM296" s="163"/>
      <c r="AO296" s="163"/>
    </row>
    <row r="297" spans="35:41" s="162" customFormat="1" ht="6.95" customHeight="1">
      <c r="AI297" s="163"/>
      <c r="AK297" s="163"/>
      <c r="AM297" s="163"/>
      <c r="AO297" s="163"/>
    </row>
    <row r="298" spans="35:41" s="162" customFormat="1" ht="6.95" customHeight="1">
      <c r="AI298" s="163"/>
      <c r="AK298" s="163"/>
      <c r="AM298" s="163"/>
      <c r="AO298" s="163"/>
    </row>
    <row r="299" spans="35:41" s="162" customFormat="1" ht="6.95" customHeight="1">
      <c r="AI299" s="163"/>
      <c r="AK299" s="163"/>
      <c r="AM299" s="163"/>
      <c r="AO299" s="163"/>
    </row>
    <row r="300" spans="35:41" s="162" customFormat="1" ht="6.95" customHeight="1">
      <c r="AI300" s="163"/>
      <c r="AK300" s="163"/>
      <c r="AM300" s="163"/>
      <c r="AO300" s="163"/>
    </row>
    <row r="301" spans="35:41" s="162" customFormat="1" ht="6.95" customHeight="1">
      <c r="AI301" s="163"/>
      <c r="AK301" s="163"/>
      <c r="AM301" s="163"/>
      <c r="AO301" s="163"/>
    </row>
    <row r="302" spans="35:41" s="162" customFormat="1" ht="6.95" customHeight="1">
      <c r="AI302" s="163"/>
      <c r="AK302" s="163"/>
      <c r="AM302" s="163"/>
      <c r="AO302" s="163"/>
    </row>
    <row r="303" spans="35:41" s="162" customFormat="1" ht="6.95" customHeight="1">
      <c r="AI303" s="163"/>
      <c r="AK303" s="163"/>
      <c r="AM303" s="163"/>
      <c r="AO303" s="163"/>
    </row>
    <row r="304" spans="35:41" s="162" customFormat="1" ht="6.95" customHeight="1">
      <c r="AI304" s="163"/>
      <c r="AK304" s="163"/>
      <c r="AM304" s="163"/>
      <c r="AO304" s="163"/>
    </row>
    <row r="305" spans="35:41" s="162" customFormat="1" ht="6.95" customHeight="1">
      <c r="AI305" s="163"/>
      <c r="AK305" s="163"/>
      <c r="AM305" s="163"/>
      <c r="AO305" s="163"/>
    </row>
    <row r="306" spans="35:41" s="162" customFormat="1" ht="6.95" customHeight="1">
      <c r="AI306" s="163"/>
      <c r="AK306" s="163"/>
      <c r="AM306" s="163"/>
      <c r="AO306" s="163"/>
    </row>
    <row r="307" spans="35:41" s="162" customFormat="1" ht="6.95" customHeight="1">
      <c r="AI307" s="163"/>
      <c r="AK307" s="163"/>
      <c r="AM307" s="163"/>
      <c r="AO307" s="163"/>
    </row>
    <row r="308" spans="35:41" s="162" customFormat="1" ht="6.95" customHeight="1">
      <c r="AI308" s="163"/>
      <c r="AK308" s="163"/>
      <c r="AM308" s="163"/>
      <c r="AO308" s="163"/>
    </row>
    <row r="309" spans="35:41" s="162" customFormat="1" ht="6.95" customHeight="1">
      <c r="AI309" s="163"/>
      <c r="AK309" s="163"/>
      <c r="AM309" s="163"/>
      <c r="AO309" s="163"/>
    </row>
    <row r="310" spans="35:41" s="162" customFormat="1" ht="6.95" customHeight="1">
      <c r="AI310" s="163"/>
      <c r="AK310" s="163"/>
      <c r="AM310" s="163"/>
      <c r="AO310" s="163"/>
    </row>
    <row r="311" spans="35:41" s="162" customFormat="1" ht="6.95" customHeight="1">
      <c r="AI311" s="163"/>
      <c r="AK311" s="163"/>
      <c r="AM311" s="163"/>
      <c r="AO311" s="163"/>
    </row>
    <row r="312" spans="35:41" s="162" customFormat="1" ht="6.95" customHeight="1">
      <c r="AI312" s="163"/>
      <c r="AK312" s="163"/>
      <c r="AM312" s="163"/>
      <c r="AO312" s="163"/>
    </row>
    <row r="313" spans="35:41" s="162" customFormat="1" ht="6.95" customHeight="1">
      <c r="AI313" s="163"/>
      <c r="AK313" s="163"/>
      <c r="AM313" s="163"/>
      <c r="AO313" s="163"/>
    </row>
    <row r="314" spans="35:41" s="162" customFormat="1" ht="6.95" customHeight="1">
      <c r="AI314" s="163"/>
      <c r="AK314" s="163"/>
      <c r="AM314" s="163"/>
      <c r="AO314" s="163"/>
    </row>
    <row r="315" spans="35:41" s="162" customFormat="1" ht="6.95" customHeight="1">
      <c r="AI315" s="163"/>
      <c r="AK315" s="163"/>
      <c r="AM315" s="163"/>
      <c r="AO315" s="163"/>
    </row>
    <row r="316" spans="35:41" s="162" customFormat="1" ht="6.95" customHeight="1">
      <c r="AI316" s="163"/>
      <c r="AK316" s="163"/>
      <c r="AM316" s="163"/>
      <c r="AO316" s="163"/>
    </row>
    <row r="317" spans="35:41" s="162" customFormat="1" ht="6.95" customHeight="1">
      <c r="AI317" s="163"/>
      <c r="AK317" s="163"/>
      <c r="AM317" s="163"/>
      <c r="AO317" s="163"/>
    </row>
    <row r="318" spans="35:41" s="162" customFormat="1" ht="6.95" customHeight="1">
      <c r="AI318" s="163"/>
      <c r="AK318" s="163"/>
      <c r="AM318" s="163"/>
      <c r="AO318" s="163"/>
    </row>
    <row r="319" spans="35:41" s="162" customFormat="1" ht="6.95" customHeight="1">
      <c r="AI319" s="163"/>
      <c r="AK319" s="163"/>
      <c r="AM319" s="163"/>
      <c r="AO319" s="163"/>
    </row>
    <row r="320" spans="35:41" s="162" customFormat="1" ht="6.95" customHeight="1">
      <c r="AI320" s="163"/>
      <c r="AK320" s="163"/>
      <c r="AM320" s="163"/>
      <c r="AO320" s="163"/>
    </row>
    <row r="321" spans="35:41" s="162" customFormat="1" ht="6.95" customHeight="1">
      <c r="AI321" s="163"/>
      <c r="AK321" s="163"/>
      <c r="AM321" s="163"/>
      <c r="AO321" s="163"/>
    </row>
    <row r="322" spans="35:41" s="162" customFormat="1" ht="6.95" customHeight="1">
      <c r="AI322" s="163"/>
      <c r="AK322" s="163"/>
      <c r="AM322" s="163"/>
      <c r="AO322" s="163"/>
    </row>
    <row r="323" spans="35:41" s="162" customFormat="1" ht="6.95" customHeight="1">
      <c r="AI323" s="163"/>
      <c r="AK323" s="163"/>
      <c r="AM323" s="163"/>
      <c r="AO323" s="163"/>
    </row>
    <row r="324" spans="35:41" s="162" customFormat="1" ht="6.95" customHeight="1">
      <c r="AI324" s="163"/>
      <c r="AK324" s="163"/>
      <c r="AM324" s="163"/>
      <c r="AO324" s="163"/>
    </row>
    <row r="325" spans="35:41" s="162" customFormat="1" ht="6.95" customHeight="1">
      <c r="AI325" s="163"/>
      <c r="AK325" s="163"/>
      <c r="AM325" s="163"/>
      <c r="AO325" s="163"/>
    </row>
    <row r="326" spans="35:41" s="162" customFormat="1" ht="6.95" customHeight="1">
      <c r="AI326" s="163"/>
      <c r="AK326" s="163"/>
      <c r="AM326" s="163"/>
      <c r="AO326" s="163"/>
    </row>
    <row r="327" spans="35:41" s="162" customFormat="1" ht="6.95" customHeight="1">
      <c r="AI327" s="163"/>
      <c r="AK327" s="163"/>
      <c r="AM327" s="163"/>
      <c r="AO327" s="163"/>
    </row>
    <row r="328" spans="35:41" s="162" customFormat="1" ht="6.95" customHeight="1">
      <c r="AI328" s="163"/>
      <c r="AK328" s="163"/>
      <c r="AM328" s="163"/>
      <c r="AO328" s="163"/>
    </row>
    <row r="329" spans="35:41" s="162" customFormat="1" ht="6.95" customHeight="1">
      <c r="AI329" s="163"/>
      <c r="AK329" s="163"/>
      <c r="AM329" s="163"/>
      <c r="AO329" s="163"/>
    </row>
    <row r="330" spans="35:41" s="162" customFormat="1" ht="6.95" customHeight="1">
      <c r="AI330" s="163"/>
      <c r="AK330" s="163"/>
      <c r="AM330" s="163"/>
      <c r="AO330" s="163"/>
    </row>
    <row r="331" spans="35:41" s="162" customFormat="1" ht="6.95" customHeight="1">
      <c r="AI331" s="163"/>
      <c r="AK331" s="163"/>
      <c r="AM331" s="163"/>
      <c r="AO331" s="163"/>
    </row>
    <row r="332" spans="35:41" s="162" customFormat="1" ht="6.95" customHeight="1">
      <c r="AI332" s="163"/>
      <c r="AK332" s="163"/>
      <c r="AM332" s="163"/>
      <c r="AO332" s="163"/>
    </row>
    <row r="333" spans="35:41" s="162" customFormat="1" ht="6.95" customHeight="1">
      <c r="AI333" s="163"/>
      <c r="AK333" s="163"/>
      <c r="AM333" s="163"/>
      <c r="AO333" s="163"/>
    </row>
    <row r="334" spans="35:41" s="162" customFormat="1" ht="6.95" customHeight="1">
      <c r="AI334" s="163"/>
      <c r="AK334" s="163"/>
      <c r="AM334" s="163"/>
      <c r="AO334" s="163"/>
    </row>
    <row r="335" spans="35:41" s="162" customFormat="1" ht="6.95" customHeight="1">
      <c r="AI335" s="163"/>
      <c r="AK335" s="163"/>
      <c r="AM335" s="163"/>
      <c r="AO335" s="163"/>
    </row>
    <row r="336" spans="35:41" s="162" customFormat="1" ht="6.95" customHeight="1">
      <c r="AI336" s="163"/>
      <c r="AK336" s="163"/>
      <c r="AM336" s="163"/>
      <c r="AO336" s="163"/>
    </row>
    <row r="337" spans="35:41" s="162" customFormat="1" ht="6.95" customHeight="1">
      <c r="AI337" s="163"/>
      <c r="AK337" s="163"/>
      <c r="AM337" s="163"/>
      <c r="AO337" s="163"/>
    </row>
    <row r="338" spans="35:41" s="162" customFormat="1" ht="6.95" customHeight="1">
      <c r="AI338" s="163"/>
      <c r="AK338" s="163"/>
      <c r="AM338" s="163"/>
      <c r="AO338" s="163"/>
    </row>
    <row r="339" spans="35:41" s="162" customFormat="1" ht="6.95" customHeight="1">
      <c r="AI339" s="163"/>
      <c r="AK339" s="163"/>
      <c r="AM339" s="163"/>
      <c r="AO339" s="163"/>
    </row>
    <row r="340" spans="35:41" s="162" customFormat="1" ht="6.95" customHeight="1">
      <c r="AI340" s="163"/>
      <c r="AK340" s="163"/>
      <c r="AM340" s="163"/>
      <c r="AO340" s="163"/>
    </row>
    <row r="341" spans="35:41" s="162" customFormat="1" ht="6.95" customHeight="1">
      <c r="AI341" s="163"/>
      <c r="AK341" s="163"/>
      <c r="AM341" s="163"/>
      <c r="AO341" s="163"/>
    </row>
    <row r="342" spans="35:41" s="162" customFormat="1" ht="6.95" customHeight="1">
      <c r="AI342" s="163"/>
      <c r="AK342" s="163"/>
      <c r="AM342" s="163"/>
      <c r="AO342" s="163"/>
    </row>
    <row r="343" spans="35:41" s="162" customFormat="1" ht="6.95" customHeight="1">
      <c r="AI343" s="163"/>
      <c r="AK343" s="163"/>
      <c r="AM343" s="163"/>
      <c r="AO343" s="163"/>
    </row>
    <row r="344" spans="35:41" s="162" customFormat="1" ht="6.95" customHeight="1">
      <c r="AI344" s="163"/>
      <c r="AK344" s="163"/>
      <c r="AM344" s="163"/>
      <c r="AO344" s="163"/>
    </row>
    <row r="345" spans="35:41" s="162" customFormat="1" ht="6.95" customHeight="1">
      <c r="AI345" s="163"/>
      <c r="AK345" s="163"/>
      <c r="AM345" s="163"/>
      <c r="AO345" s="163"/>
    </row>
    <row r="346" spans="35:41" s="162" customFormat="1" ht="6.95" customHeight="1">
      <c r="AI346" s="163"/>
      <c r="AK346" s="163"/>
      <c r="AM346" s="163"/>
      <c r="AO346" s="163"/>
    </row>
    <row r="347" spans="35:41" s="162" customFormat="1" ht="6.95" customHeight="1">
      <c r="AI347" s="163"/>
      <c r="AK347" s="163"/>
      <c r="AM347" s="163"/>
      <c r="AO347" s="163"/>
    </row>
    <row r="348" spans="35:41" s="162" customFormat="1" ht="6.95" customHeight="1">
      <c r="AI348" s="163"/>
      <c r="AK348" s="163"/>
      <c r="AM348" s="163"/>
      <c r="AO348" s="163"/>
    </row>
    <row r="349" spans="35:41" s="162" customFormat="1" ht="6.95" customHeight="1">
      <c r="AI349" s="163"/>
      <c r="AK349" s="163"/>
      <c r="AM349" s="163"/>
      <c r="AO349" s="163"/>
    </row>
    <row r="350" spans="35:41" s="162" customFormat="1" ht="6.95" customHeight="1">
      <c r="AI350" s="163"/>
      <c r="AK350" s="163"/>
      <c r="AM350" s="163"/>
      <c r="AO350" s="163"/>
    </row>
    <row r="351" spans="35:41" s="162" customFormat="1" ht="6.95" customHeight="1">
      <c r="AI351" s="163"/>
      <c r="AK351" s="163"/>
      <c r="AM351" s="163"/>
      <c r="AO351" s="163"/>
    </row>
    <row r="352" spans="35:41" s="162" customFormat="1" ht="6.95" customHeight="1">
      <c r="AI352" s="163"/>
      <c r="AK352" s="163"/>
      <c r="AM352" s="163"/>
      <c r="AO352" s="163"/>
    </row>
    <row r="353" spans="35:41" s="162" customFormat="1" ht="6.95" customHeight="1">
      <c r="AI353" s="163"/>
      <c r="AK353" s="163"/>
      <c r="AM353" s="163"/>
      <c r="AO353" s="163"/>
    </row>
    <row r="354" spans="35:41" s="162" customFormat="1" ht="6.95" customHeight="1">
      <c r="AI354" s="163"/>
      <c r="AK354" s="163"/>
      <c r="AM354" s="163"/>
      <c r="AO354" s="163"/>
    </row>
    <row r="355" spans="35:41" s="162" customFormat="1" ht="6.95" customHeight="1">
      <c r="AI355" s="163"/>
      <c r="AK355" s="163"/>
      <c r="AM355" s="163"/>
      <c r="AO355" s="163"/>
    </row>
    <row r="356" spans="35:41" s="162" customFormat="1" ht="6.95" customHeight="1">
      <c r="AI356" s="163"/>
      <c r="AK356" s="163"/>
      <c r="AM356" s="163"/>
      <c r="AO356" s="163"/>
    </row>
    <row r="357" spans="35:41" s="162" customFormat="1" ht="6.95" customHeight="1">
      <c r="AI357" s="163"/>
      <c r="AK357" s="163"/>
      <c r="AM357" s="163"/>
      <c r="AO357" s="163"/>
    </row>
    <row r="358" spans="35:41" s="162" customFormat="1" ht="6.95" customHeight="1">
      <c r="AI358" s="163"/>
      <c r="AK358" s="163"/>
      <c r="AM358" s="163"/>
      <c r="AO358" s="163"/>
    </row>
    <row r="359" spans="35:41" s="162" customFormat="1" ht="6.95" customHeight="1">
      <c r="AI359" s="163"/>
      <c r="AK359" s="163"/>
      <c r="AM359" s="163"/>
      <c r="AO359" s="163"/>
    </row>
    <row r="360" spans="35:41" s="162" customFormat="1" ht="6.95" customHeight="1">
      <c r="AI360" s="163"/>
      <c r="AK360" s="163"/>
      <c r="AM360" s="163"/>
      <c r="AO360" s="163"/>
    </row>
    <row r="361" spans="35:41" s="162" customFormat="1" ht="6.95" customHeight="1">
      <c r="AI361" s="163"/>
      <c r="AK361" s="163"/>
      <c r="AM361" s="163"/>
      <c r="AO361" s="163"/>
    </row>
    <row r="362" spans="35:41" s="162" customFormat="1" ht="6.95" customHeight="1">
      <c r="AI362" s="163"/>
      <c r="AK362" s="163"/>
      <c r="AM362" s="163"/>
      <c r="AO362" s="163"/>
    </row>
    <row r="363" spans="35:41" s="162" customFormat="1" ht="6.95" customHeight="1">
      <c r="AI363" s="163"/>
      <c r="AK363" s="163"/>
      <c r="AM363" s="163"/>
      <c r="AO363" s="163"/>
    </row>
    <row r="364" spans="35:41" s="162" customFormat="1" ht="6.95" customHeight="1">
      <c r="AI364" s="163"/>
      <c r="AK364" s="163"/>
      <c r="AM364" s="163"/>
      <c r="AO364" s="163"/>
    </row>
    <row r="365" spans="35:41" s="162" customFormat="1" ht="6.95" customHeight="1">
      <c r="AI365" s="163"/>
      <c r="AK365" s="163"/>
      <c r="AM365" s="163"/>
      <c r="AO365" s="163"/>
    </row>
    <row r="366" spans="35:41" s="162" customFormat="1" ht="6.95" customHeight="1">
      <c r="AI366" s="163"/>
      <c r="AK366" s="163"/>
      <c r="AM366" s="163"/>
      <c r="AO366" s="163"/>
    </row>
    <row r="367" spans="35:41" s="162" customFormat="1" ht="6.95" customHeight="1">
      <c r="AI367" s="163"/>
      <c r="AK367" s="163"/>
      <c r="AM367" s="163"/>
      <c r="AO367" s="163"/>
    </row>
    <row r="368" spans="35:41" s="162" customFormat="1" ht="6.95" customHeight="1">
      <c r="AI368" s="163"/>
      <c r="AK368" s="163"/>
      <c r="AM368" s="163"/>
      <c r="AO368" s="163"/>
    </row>
    <row r="369" spans="35:41" s="162" customFormat="1" ht="6.95" customHeight="1">
      <c r="AI369" s="163"/>
      <c r="AK369" s="163"/>
      <c r="AM369" s="163"/>
      <c r="AO369" s="163"/>
    </row>
    <row r="370" spans="35:41" s="162" customFormat="1" ht="6.95" customHeight="1">
      <c r="AI370" s="163"/>
      <c r="AK370" s="163"/>
      <c r="AM370" s="163"/>
      <c r="AO370" s="163"/>
    </row>
    <row r="371" spans="35:41" s="162" customFormat="1" ht="6.95" customHeight="1">
      <c r="AI371" s="163"/>
      <c r="AK371" s="163"/>
      <c r="AM371" s="163"/>
      <c r="AO371" s="163"/>
    </row>
    <row r="372" spans="35:41" s="162" customFormat="1" ht="6.95" customHeight="1">
      <c r="AI372" s="163"/>
      <c r="AK372" s="163"/>
      <c r="AM372" s="163"/>
      <c r="AO372" s="163"/>
    </row>
    <row r="373" spans="35:41" s="162" customFormat="1" ht="6.95" customHeight="1">
      <c r="AI373" s="163"/>
      <c r="AK373" s="163"/>
      <c r="AM373" s="163"/>
      <c r="AO373" s="163"/>
    </row>
    <row r="374" spans="35:41" s="162" customFormat="1" ht="6.95" customHeight="1">
      <c r="AI374" s="163"/>
      <c r="AK374" s="163"/>
      <c r="AM374" s="163"/>
      <c r="AO374" s="163"/>
    </row>
    <row r="375" spans="35:41" s="162" customFormat="1" ht="6.95" customHeight="1">
      <c r="AI375" s="163"/>
      <c r="AK375" s="163"/>
      <c r="AM375" s="163"/>
      <c r="AO375" s="163"/>
    </row>
    <row r="376" spans="35:41" s="162" customFormat="1" ht="6.95" customHeight="1">
      <c r="AI376" s="163"/>
      <c r="AK376" s="163"/>
      <c r="AM376" s="163"/>
      <c r="AO376" s="163"/>
    </row>
    <row r="377" spans="35:41" s="162" customFormat="1" ht="6.95" customHeight="1">
      <c r="AI377" s="163"/>
      <c r="AK377" s="163"/>
      <c r="AM377" s="163"/>
      <c r="AO377" s="163"/>
    </row>
    <row r="378" spans="35:41" s="162" customFormat="1" ht="6.95" customHeight="1">
      <c r="AI378" s="163"/>
      <c r="AK378" s="163"/>
      <c r="AM378" s="163"/>
      <c r="AO378" s="163"/>
    </row>
    <row r="379" spans="35:41" s="162" customFormat="1" ht="6.95" customHeight="1">
      <c r="AI379" s="163"/>
      <c r="AK379" s="163"/>
      <c r="AM379" s="163"/>
      <c r="AO379" s="163"/>
    </row>
    <row r="380" spans="35:41" s="162" customFormat="1" ht="6.95" customHeight="1">
      <c r="AI380" s="163"/>
      <c r="AK380" s="163"/>
      <c r="AM380" s="163"/>
      <c r="AO380" s="163"/>
    </row>
    <row r="381" spans="35:41" s="162" customFormat="1" ht="6.95" customHeight="1">
      <c r="AI381" s="163"/>
      <c r="AK381" s="163"/>
      <c r="AM381" s="163"/>
      <c r="AO381" s="163"/>
    </row>
    <row r="382" spans="35:41" s="162" customFormat="1" ht="6.95" customHeight="1">
      <c r="AI382" s="163"/>
      <c r="AK382" s="163"/>
      <c r="AM382" s="163"/>
      <c r="AO382" s="163"/>
    </row>
    <row r="383" spans="35:41" s="162" customFormat="1" ht="6.95" customHeight="1">
      <c r="AI383" s="163"/>
      <c r="AK383" s="163"/>
      <c r="AM383" s="163"/>
      <c r="AO383" s="163"/>
    </row>
    <row r="384" spans="35:41" s="162" customFormat="1" ht="6.95" customHeight="1">
      <c r="AI384" s="163"/>
      <c r="AK384" s="163"/>
      <c r="AM384" s="163"/>
      <c r="AO384" s="163"/>
    </row>
    <row r="385" spans="35:41" s="162" customFormat="1" ht="6.95" customHeight="1">
      <c r="AI385" s="163"/>
      <c r="AK385" s="163"/>
      <c r="AM385" s="163"/>
      <c r="AO385" s="163"/>
    </row>
    <row r="386" spans="35:41" s="162" customFormat="1" ht="6.95" customHeight="1">
      <c r="AI386" s="163"/>
      <c r="AK386" s="163"/>
      <c r="AM386" s="163"/>
      <c r="AO386" s="163"/>
    </row>
    <row r="387" spans="35:41" s="162" customFormat="1" ht="6.95" customHeight="1">
      <c r="AI387" s="163"/>
      <c r="AK387" s="163"/>
      <c r="AM387" s="163"/>
      <c r="AO387" s="163"/>
    </row>
    <row r="388" spans="35:41" s="162" customFormat="1" ht="6.95" customHeight="1">
      <c r="AI388" s="163"/>
      <c r="AK388" s="163"/>
      <c r="AM388" s="163"/>
      <c r="AO388" s="163"/>
    </row>
    <row r="389" spans="35:41" s="162" customFormat="1" ht="6.95" customHeight="1">
      <c r="AI389" s="163"/>
      <c r="AK389" s="163"/>
      <c r="AM389" s="163"/>
      <c r="AO389" s="163"/>
    </row>
    <row r="390" spans="35:41" s="162" customFormat="1" ht="6.95" customHeight="1">
      <c r="AI390" s="163"/>
      <c r="AK390" s="163"/>
      <c r="AM390" s="163"/>
      <c r="AO390" s="163"/>
    </row>
    <row r="391" spans="35:41" s="162" customFormat="1" ht="6.95" customHeight="1">
      <c r="AI391" s="163"/>
      <c r="AK391" s="163"/>
      <c r="AM391" s="163"/>
      <c r="AO391" s="163"/>
    </row>
    <row r="392" spans="35:41" s="162" customFormat="1" ht="6.95" customHeight="1">
      <c r="AI392" s="163"/>
      <c r="AK392" s="163"/>
      <c r="AM392" s="163"/>
      <c r="AO392" s="163"/>
    </row>
    <row r="393" spans="35:41" s="162" customFormat="1" ht="6.95" customHeight="1">
      <c r="AI393" s="163"/>
      <c r="AK393" s="163"/>
      <c r="AM393" s="163"/>
      <c r="AO393" s="163"/>
    </row>
    <row r="394" spans="35:41" s="162" customFormat="1" ht="6.95" customHeight="1">
      <c r="AI394" s="163"/>
      <c r="AK394" s="163"/>
      <c r="AM394" s="163"/>
      <c r="AO394" s="163"/>
    </row>
    <row r="395" spans="35:41" s="162" customFormat="1" ht="6.95" customHeight="1">
      <c r="AI395" s="163"/>
      <c r="AK395" s="163"/>
      <c r="AM395" s="163"/>
      <c r="AO395" s="163"/>
    </row>
    <row r="396" spans="35:41" s="162" customFormat="1" ht="6.95" customHeight="1">
      <c r="AI396" s="163"/>
      <c r="AK396" s="163"/>
      <c r="AM396" s="163"/>
      <c r="AO396" s="163"/>
    </row>
    <row r="397" spans="35:41" s="162" customFormat="1" ht="6.95" customHeight="1">
      <c r="AI397" s="163"/>
      <c r="AK397" s="163"/>
      <c r="AM397" s="163"/>
      <c r="AO397" s="163"/>
    </row>
    <row r="398" spans="35:41" s="162" customFormat="1" ht="6.95" customHeight="1">
      <c r="AI398" s="163"/>
      <c r="AK398" s="163"/>
      <c r="AM398" s="163"/>
      <c r="AO398" s="163"/>
    </row>
    <row r="399" spans="35:41" s="162" customFormat="1" ht="6.95" customHeight="1">
      <c r="AI399" s="163"/>
      <c r="AK399" s="163"/>
      <c r="AM399" s="163"/>
      <c r="AO399" s="163"/>
    </row>
    <row r="400" spans="35:41" s="162" customFormat="1" ht="6.95" customHeight="1">
      <c r="AI400" s="163"/>
      <c r="AK400" s="163"/>
      <c r="AM400" s="163"/>
      <c r="AO400" s="163"/>
    </row>
    <row r="401" spans="35:41" s="162" customFormat="1" ht="6.95" customHeight="1">
      <c r="AI401" s="163"/>
      <c r="AK401" s="163"/>
      <c r="AM401" s="163"/>
      <c r="AO401" s="163"/>
    </row>
    <row r="402" spans="35:41" s="162" customFormat="1" ht="6.95" customHeight="1">
      <c r="AI402" s="163"/>
      <c r="AK402" s="163"/>
      <c r="AM402" s="163"/>
      <c r="AO402" s="163"/>
    </row>
    <row r="403" spans="35:41" s="162" customFormat="1" ht="6.95" customHeight="1">
      <c r="AI403" s="163"/>
      <c r="AK403" s="163"/>
      <c r="AM403" s="163"/>
      <c r="AO403" s="163"/>
    </row>
    <row r="404" spans="35:41" s="162" customFormat="1" ht="6.95" customHeight="1">
      <c r="AI404" s="163"/>
      <c r="AK404" s="163"/>
      <c r="AM404" s="163"/>
      <c r="AO404" s="163"/>
    </row>
    <row r="405" spans="35:41" s="162" customFormat="1" ht="6.95" customHeight="1">
      <c r="AI405" s="163"/>
      <c r="AK405" s="163"/>
      <c r="AM405" s="163"/>
      <c r="AO405" s="163"/>
    </row>
    <row r="406" spans="35:41" s="162" customFormat="1" ht="6.95" customHeight="1">
      <c r="AI406" s="163"/>
      <c r="AK406" s="163"/>
      <c r="AM406" s="163"/>
      <c r="AO406" s="163"/>
    </row>
    <row r="407" spans="35:41" s="162" customFormat="1" ht="6.95" customHeight="1">
      <c r="AI407" s="163"/>
      <c r="AK407" s="163"/>
      <c r="AM407" s="163"/>
      <c r="AO407" s="163"/>
    </row>
    <row r="408" spans="35:41" s="162" customFormat="1" ht="6.95" customHeight="1">
      <c r="AI408" s="163"/>
      <c r="AK408" s="163"/>
      <c r="AM408" s="163"/>
      <c r="AO408" s="163"/>
    </row>
    <row r="409" spans="35:41" s="162" customFormat="1" ht="6.95" customHeight="1">
      <c r="AI409" s="163"/>
      <c r="AK409" s="163"/>
      <c r="AM409" s="163"/>
      <c r="AO409" s="163"/>
    </row>
    <row r="410" spans="35:41" s="162" customFormat="1" ht="6.95" customHeight="1">
      <c r="AI410" s="163"/>
      <c r="AK410" s="163"/>
      <c r="AM410" s="163"/>
      <c r="AO410" s="163"/>
    </row>
    <row r="411" spans="35:41" s="162" customFormat="1" ht="6.95" customHeight="1">
      <c r="AI411" s="163"/>
      <c r="AK411" s="163"/>
      <c r="AM411" s="163"/>
      <c r="AO411" s="163"/>
    </row>
    <row r="412" spans="35:41" s="162" customFormat="1" ht="6.95" customHeight="1">
      <c r="AI412" s="163"/>
      <c r="AK412" s="163"/>
      <c r="AM412" s="163"/>
      <c r="AO412" s="163"/>
    </row>
    <row r="413" spans="35:41" s="162" customFormat="1" ht="6.95" customHeight="1">
      <c r="AI413" s="163"/>
      <c r="AK413" s="163"/>
      <c r="AM413" s="163"/>
      <c r="AO413" s="163"/>
    </row>
    <row r="414" spans="35:41" s="162" customFormat="1" ht="6.95" customHeight="1">
      <c r="AI414" s="163"/>
      <c r="AK414" s="163"/>
      <c r="AM414" s="163"/>
      <c r="AO414" s="163"/>
    </row>
    <row r="415" spans="35:41" s="162" customFormat="1" ht="6.95" customHeight="1">
      <c r="AI415" s="163"/>
      <c r="AK415" s="163"/>
      <c r="AM415" s="163"/>
      <c r="AO415" s="163"/>
    </row>
    <row r="416" spans="35:41" s="162" customFormat="1" ht="6.95" customHeight="1">
      <c r="AI416" s="163"/>
      <c r="AK416" s="163"/>
      <c r="AM416" s="163"/>
      <c r="AO416" s="163"/>
    </row>
    <row r="417" spans="35:41" s="162" customFormat="1" ht="6.95" customHeight="1">
      <c r="AI417" s="163"/>
      <c r="AK417" s="163"/>
      <c r="AM417" s="163"/>
      <c r="AO417" s="163"/>
    </row>
    <row r="418" spans="35:41" s="162" customFormat="1" ht="6.95" customHeight="1">
      <c r="AI418" s="163"/>
      <c r="AK418" s="163"/>
      <c r="AM418" s="163"/>
      <c r="AO418" s="163"/>
    </row>
    <row r="419" spans="35:41" s="162" customFormat="1" ht="6.95" customHeight="1">
      <c r="AI419" s="163"/>
      <c r="AK419" s="163"/>
      <c r="AM419" s="163"/>
      <c r="AO419" s="163"/>
    </row>
    <row r="420" spans="35:41" s="162" customFormat="1" ht="6.95" customHeight="1">
      <c r="AI420" s="163"/>
      <c r="AK420" s="163"/>
      <c r="AM420" s="163"/>
      <c r="AO420" s="163"/>
    </row>
    <row r="421" spans="35:41" s="162" customFormat="1" ht="6.95" customHeight="1">
      <c r="AI421" s="163"/>
      <c r="AK421" s="163"/>
      <c r="AM421" s="163"/>
      <c r="AO421" s="163"/>
    </row>
    <row r="422" spans="35:41" s="162" customFormat="1" ht="6.95" customHeight="1">
      <c r="AI422" s="163"/>
      <c r="AK422" s="163"/>
      <c r="AM422" s="163"/>
      <c r="AO422" s="163"/>
    </row>
    <row r="423" spans="35:41" s="162" customFormat="1" ht="6.95" customHeight="1">
      <c r="AI423" s="163"/>
      <c r="AK423" s="163"/>
      <c r="AM423" s="163"/>
      <c r="AO423" s="163"/>
    </row>
    <row r="424" spans="35:41" s="162" customFormat="1" ht="6.95" customHeight="1">
      <c r="AI424" s="163"/>
      <c r="AK424" s="163"/>
      <c r="AM424" s="163"/>
      <c r="AO424" s="163"/>
    </row>
    <row r="425" spans="35:41" s="162" customFormat="1" ht="6.95" customHeight="1">
      <c r="AI425" s="163"/>
      <c r="AK425" s="163"/>
      <c r="AM425" s="163"/>
      <c r="AO425" s="163"/>
    </row>
    <row r="426" spans="35:41" s="162" customFormat="1" ht="6.95" customHeight="1">
      <c r="AI426" s="163"/>
      <c r="AK426" s="163"/>
      <c r="AM426" s="163"/>
      <c r="AO426" s="163"/>
    </row>
    <row r="427" spans="35:41" s="162" customFormat="1" ht="6.95" customHeight="1">
      <c r="AI427" s="163"/>
      <c r="AK427" s="163"/>
      <c r="AM427" s="163"/>
      <c r="AO427" s="163"/>
    </row>
    <row r="428" spans="35:41" s="162" customFormat="1" ht="6.95" customHeight="1">
      <c r="AI428" s="163"/>
      <c r="AK428" s="163"/>
      <c r="AM428" s="163"/>
      <c r="AO428" s="163"/>
    </row>
    <row r="429" spans="35:41" s="162" customFormat="1" ht="6.95" customHeight="1">
      <c r="AI429" s="163"/>
      <c r="AK429" s="163"/>
      <c r="AM429" s="163"/>
      <c r="AO429" s="163"/>
    </row>
    <row r="430" spans="35:41" s="162" customFormat="1" ht="6.95" customHeight="1">
      <c r="AI430" s="163"/>
      <c r="AK430" s="163"/>
      <c r="AM430" s="163"/>
      <c r="AO430" s="163"/>
    </row>
    <row r="431" spans="35:41" s="162" customFormat="1" ht="6.95" customHeight="1">
      <c r="AI431" s="163"/>
      <c r="AK431" s="163"/>
      <c r="AM431" s="163"/>
      <c r="AO431" s="163"/>
    </row>
    <row r="432" spans="35:41" s="162" customFormat="1" ht="6.95" customHeight="1">
      <c r="AI432" s="163"/>
      <c r="AK432" s="163"/>
      <c r="AM432" s="163"/>
      <c r="AO432" s="163"/>
    </row>
    <row r="433" spans="35:41" s="177" customFormat="1" ht="6.95" customHeight="1">
      <c r="AI433" s="178"/>
      <c r="AK433" s="178"/>
      <c r="AM433" s="178"/>
      <c r="AO433" s="178"/>
    </row>
    <row r="434" spans="35:41" s="177" customFormat="1" ht="6.95" customHeight="1">
      <c r="AI434" s="178"/>
      <c r="AK434" s="178"/>
      <c r="AM434" s="178"/>
      <c r="AO434" s="178"/>
    </row>
    <row r="435" spans="35:41" s="177" customFormat="1" ht="6.95" customHeight="1">
      <c r="AI435" s="178"/>
      <c r="AK435" s="178"/>
      <c r="AM435" s="178"/>
      <c r="AO435" s="178"/>
    </row>
    <row r="436" spans="35:41" s="177" customFormat="1" ht="6.95" customHeight="1">
      <c r="AI436" s="178"/>
      <c r="AK436" s="178"/>
      <c r="AM436" s="178"/>
      <c r="AO436" s="178"/>
    </row>
    <row r="437" spans="35:41" s="177" customFormat="1" ht="6.95" customHeight="1">
      <c r="AI437" s="178"/>
      <c r="AK437" s="178"/>
      <c r="AM437" s="178"/>
      <c r="AO437" s="178"/>
    </row>
    <row r="438" spans="35:41" s="177" customFormat="1" ht="6.95" customHeight="1">
      <c r="AI438" s="178"/>
      <c r="AK438" s="178"/>
      <c r="AM438" s="178"/>
      <c r="AO438" s="178"/>
    </row>
    <row r="439" spans="35:41" s="177" customFormat="1" ht="6.95" customHeight="1">
      <c r="AI439" s="178"/>
      <c r="AK439" s="178"/>
      <c r="AM439" s="178"/>
      <c r="AO439" s="178"/>
    </row>
    <row r="440" spans="35:41" s="177" customFormat="1" ht="6.95" customHeight="1">
      <c r="AI440" s="178"/>
      <c r="AK440" s="178"/>
      <c r="AM440" s="178"/>
      <c r="AO440" s="178"/>
    </row>
    <row r="441" spans="35:41" s="177" customFormat="1" ht="6.95" customHeight="1">
      <c r="AI441" s="178"/>
      <c r="AK441" s="178"/>
      <c r="AM441" s="178"/>
      <c r="AO441" s="178"/>
    </row>
    <row r="442" spans="35:41" s="177" customFormat="1" ht="6.95" customHeight="1">
      <c r="AI442" s="178"/>
      <c r="AK442" s="178"/>
      <c r="AM442" s="178"/>
      <c r="AO442" s="178"/>
    </row>
    <row r="443" spans="35:41" s="177" customFormat="1" ht="6.95" customHeight="1">
      <c r="AI443" s="178"/>
      <c r="AK443" s="178"/>
      <c r="AM443" s="178"/>
      <c r="AO443" s="178"/>
    </row>
    <row r="444" spans="35:41" s="177" customFormat="1" ht="6.95" customHeight="1">
      <c r="AI444" s="178"/>
      <c r="AK444" s="178"/>
      <c r="AM444" s="178"/>
      <c r="AO444" s="178"/>
    </row>
    <row r="445" spans="35:41" s="177" customFormat="1" ht="6.95" customHeight="1">
      <c r="AI445" s="178"/>
      <c r="AK445" s="178"/>
      <c r="AM445" s="178"/>
      <c r="AO445" s="178"/>
    </row>
    <row r="446" spans="35:41" s="177" customFormat="1" ht="6.95" customHeight="1">
      <c r="AI446" s="178"/>
      <c r="AK446" s="178"/>
      <c r="AM446" s="178"/>
      <c r="AO446" s="178"/>
    </row>
    <row r="447" spans="35:41" s="177" customFormat="1" ht="6.95" customHeight="1">
      <c r="AI447" s="178"/>
      <c r="AK447" s="178"/>
      <c r="AM447" s="178"/>
      <c r="AO447" s="178"/>
    </row>
    <row r="448" spans="35:41" s="177" customFormat="1" ht="6.95" customHeight="1">
      <c r="AI448" s="178"/>
      <c r="AK448" s="178"/>
      <c r="AM448" s="178"/>
      <c r="AO448" s="178"/>
    </row>
    <row r="449" spans="2:41" s="177" customFormat="1" ht="6.95" customHeight="1">
      <c r="AI449" s="178"/>
      <c r="AK449" s="178"/>
      <c r="AM449" s="178"/>
      <c r="AO449" s="178"/>
    </row>
    <row r="450" spans="2:41" s="177" customFormat="1" ht="6.95" customHeight="1">
      <c r="AI450" s="178"/>
      <c r="AK450" s="178"/>
      <c r="AM450" s="178"/>
      <c r="AO450" s="178"/>
    </row>
    <row r="451" spans="2:41" s="177" customFormat="1" ht="6.95" customHeight="1">
      <c r="AI451" s="178"/>
      <c r="AK451" s="178"/>
      <c r="AM451" s="178"/>
      <c r="AO451" s="178"/>
    </row>
    <row r="452" spans="2:41" s="177" customFormat="1" ht="6.95" customHeight="1">
      <c r="AI452" s="178"/>
      <c r="AK452" s="178"/>
      <c r="AM452" s="178"/>
      <c r="AO452" s="178"/>
    </row>
    <row r="453" spans="2:41" s="177" customFormat="1" ht="6.95" customHeight="1">
      <c r="AI453" s="178"/>
      <c r="AK453" s="178"/>
      <c r="AM453" s="178"/>
      <c r="AO453" s="178"/>
    </row>
    <row r="454" spans="2:41" s="177" customFormat="1" ht="6.95" customHeight="1">
      <c r="AI454" s="178"/>
      <c r="AK454" s="178"/>
      <c r="AM454" s="178"/>
      <c r="AO454" s="178"/>
    </row>
    <row r="455" spans="2:41" s="177" customFormat="1" ht="6.95" customHeight="1">
      <c r="AI455" s="178"/>
      <c r="AK455" s="178"/>
      <c r="AM455" s="178"/>
      <c r="AO455" s="178"/>
    </row>
    <row r="456" spans="2:41" s="177" customFormat="1" ht="6.95" customHeight="1">
      <c r="AI456" s="178"/>
      <c r="AK456" s="178"/>
      <c r="AM456" s="178"/>
      <c r="AO456" s="178"/>
    </row>
    <row r="457" spans="2:41" s="177" customFormat="1" ht="6.95" customHeight="1">
      <c r="AI457" s="178"/>
      <c r="AK457" s="178"/>
      <c r="AM457" s="178"/>
      <c r="AO457" s="178"/>
    </row>
    <row r="458" spans="2:41" s="177" customFormat="1" ht="6.95" customHeight="1">
      <c r="AI458" s="178"/>
      <c r="AK458" s="178"/>
      <c r="AM458" s="178"/>
      <c r="AO458" s="178"/>
    </row>
    <row r="459" spans="2:41" s="126" customFormat="1" ht="10.7" customHeight="1"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80"/>
      <c r="AK459" s="180"/>
      <c r="AM459" s="180"/>
      <c r="AO459" s="180"/>
    </row>
    <row r="460" spans="2:41" s="126" customFormat="1" ht="10.7" customHeight="1"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80"/>
      <c r="AK460" s="180"/>
      <c r="AM460" s="180"/>
      <c r="AO460" s="180"/>
    </row>
    <row r="461" spans="2:41" s="126" customFormat="1" ht="10.7" customHeight="1"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80"/>
      <c r="AK461" s="180"/>
      <c r="AM461" s="180"/>
      <c r="AO461" s="180"/>
    </row>
    <row r="462" spans="2:41" s="126" customFormat="1" ht="10.7" customHeight="1"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80"/>
      <c r="AK462" s="180"/>
      <c r="AM462" s="180"/>
      <c r="AO462" s="180"/>
    </row>
    <row r="463" spans="2:41" s="126" customFormat="1" ht="10.7" customHeight="1"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80"/>
      <c r="AK463" s="180"/>
      <c r="AM463" s="180"/>
      <c r="AO463" s="180"/>
    </row>
    <row r="464" spans="2:41" s="126" customFormat="1" ht="10.7" customHeight="1"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80"/>
      <c r="AK464" s="180"/>
      <c r="AM464" s="180"/>
      <c r="AO464" s="180"/>
    </row>
    <row r="465" spans="2:41" s="126" customFormat="1" ht="10.7" customHeight="1"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80"/>
      <c r="AK465" s="180"/>
      <c r="AM465" s="180"/>
      <c r="AO465" s="180"/>
    </row>
    <row r="466" spans="2:41" s="126" customFormat="1" ht="10.7" customHeight="1"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80"/>
      <c r="AK466" s="180"/>
      <c r="AM466" s="180"/>
      <c r="AO466" s="180"/>
    </row>
    <row r="467" spans="2:41" s="126" customFormat="1" ht="10.7" customHeight="1"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80"/>
      <c r="AK467" s="180"/>
      <c r="AM467" s="180"/>
      <c r="AO467" s="180"/>
    </row>
    <row r="468" spans="2:41" s="126" customFormat="1" ht="10.7" customHeight="1"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80"/>
      <c r="AK468" s="180"/>
      <c r="AM468" s="180"/>
      <c r="AO468" s="180"/>
    </row>
    <row r="469" spans="2:41" s="126" customFormat="1" ht="10.7" customHeight="1"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80"/>
      <c r="AK469" s="180"/>
      <c r="AM469" s="180"/>
      <c r="AO469" s="180"/>
    </row>
    <row r="470" spans="2:41" s="126" customFormat="1" ht="10.7" customHeight="1"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80"/>
      <c r="AK470" s="180"/>
      <c r="AM470" s="180"/>
      <c r="AO470" s="180"/>
    </row>
    <row r="471" spans="2:41" s="126" customFormat="1" ht="10.7" customHeight="1"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80"/>
      <c r="AK471" s="180"/>
      <c r="AM471" s="180"/>
      <c r="AO471" s="180"/>
    </row>
    <row r="472" spans="2:41" s="126" customFormat="1" ht="10.7" customHeight="1"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80"/>
      <c r="AK472" s="180"/>
      <c r="AM472" s="180"/>
      <c r="AO472" s="180"/>
    </row>
    <row r="473" spans="2:41" s="126" customFormat="1" ht="10.7" customHeight="1"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80"/>
      <c r="AK473" s="180"/>
      <c r="AM473" s="180"/>
      <c r="AO473" s="180"/>
    </row>
    <row r="474" spans="2:41" s="126" customFormat="1" ht="10.7" customHeight="1"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80"/>
      <c r="AK474" s="180"/>
      <c r="AM474" s="180"/>
      <c r="AO474" s="180"/>
    </row>
    <row r="475" spans="2:41" s="126" customFormat="1" ht="10.7" customHeight="1"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80"/>
      <c r="AK475" s="180"/>
      <c r="AM475" s="180"/>
      <c r="AO475" s="180"/>
    </row>
    <row r="476" spans="2:41" s="126" customFormat="1" ht="10.7" customHeight="1"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80"/>
      <c r="AK476" s="180"/>
      <c r="AM476" s="180"/>
      <c r="AO476" s="180"/>
    </row>
    <row r="477" spans="2:41" s="126" customFormat="1" ht="10.7" customHeight="1"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80"/>
      <c r="AK477" s="180"/>
      <c r="AM477" s="180"/>
      <c r="AO477" s="180"/>
    </row>
    <row r="478" spans="2:41" s="126" customFormat="1" ht="10.7" customHeight="1"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80"/>
      <c r="AK478" s="180"/>
      <c r="AM478" s="180"/>
      <c r="AO478" s="180"/>
    </row>
    <row r="479" spans="2:41" s="126" customFormat="1" ht="10.7" customHeight="1"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80"/>
      <c r="AK479" s="180"/>
      <c r="AM479" s="180"/>
      <c r="AO479" s="180"/>
    </row>
    <row r="480" spans="2:41" s="126" customFormat="1" ht="10.7" customHeight="1"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80"/>
      <c r="AK480" s="180"/>
      <c r="AM480" s="180"/>
      <c r="AO480" s="180"/>
    </row>
    <row r="481" spans="2:41" s="126" customFormat="1" ht="10.7" customHeight="1"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80"/>
      <c r="AK481" s="180"/>
      <c r="AM481" s="180"/>
      <c r="AO481" s="180"/>
    </row>
    <row r="482" spans="2:41" s="126" customFormat="1" ht="10.7" customHeight="1"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80"/>
      <c r="AK482" s="180"/>
      <c r="AM482" s="180"/>
      <c r="AO482" s="180"/>
    </row>
    <row r="483" spans="2:41" s="126" customFormat="1" ht="10.7" customHeight="1"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80"/>
      <c r="AK483" s="180"/>
      <c r="AM483" s="180"/>
      <c r="AO483" s="180"/>
    </row>
    <row r="484" spans="2:41" s="126" customFormat="1" ht="10.7" customHeight="1"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80"/>
      <c r="AK484" s="180"/>
      <c r="AM484" s="180"/>
      <c r="AO484" s="180"/>
    </row>
    <row r="485" spans="2:41" s="126" customFormat="1" ht="10.7" customHeight="1"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80"/>
      <c r="AK485" s="180"/>
      <c r="AM485" s="180"/>
      <c r="AO485" s="180"/>
    </row>
    <row r="486" spans="2:41" s="126" customFormat="1" ht="10.7" customHeight="1"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80"/>
      <c r="AK486" s="180"/>
      <c r="AM486" s="180"/>
      <c r="AO486" s="180"/>
    </row>
    <row r="487" spans="2:41" s="126" customFormat="1" ht="10.7" customHeight="1"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80"/>
      <c r="AK487" s="180"/>
      <c r="AM487" s="180"/>
      <c r="AO487" s="180"/>
    </row>
    <row r="488" spans="2:41" s="126" customFormat="1" ht="10.7" customHeight="1"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80"/>
      <c r="AK488" s="180"/>
      <c r="AM488" s="180"/>
      <c r="AO488" s="180"/>
    </row>
    <row r="489" spans="2:41" s="126" customFormat="1" ht="10.7" customHeight="1"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80"/>
      <c r="AK489" s="180"/>
      <c r="AM489" s="180"/>
      <c r="AO489" s="180"/>
    </row>
    <row r="490" spans="2:41" s="126" customFormat="1" ht="10.7" customHeight="1"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80"/>
      <c r="AK490" s="180"/>
      <c r="AM490" s="180"/>
      <c r="AO490" s="180"/>
    </row>
    <row r="491" spans="2:41" s="126" customFormat="1" ht="10.7" customHeight="1"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80"/>
      <c r="AK491" s="180"/>
      <c r="AM491" s="180"/>
      <c r="AO491" s="180"/>
    </row>
    <row r="492" spans="2:41" s="126" customFormat="1" ht="10.7" customHeight="1"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80"/>
      <c r="AK492" s="180"/>
      <c r="AM492" s="180"/>
      <c r="AO492" s="180"/>
    </row>
    <row r="493" spans="2:41" s="126" customFormat="1" ht="10.7" customHeight="1"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80"/>
      <c r="AK493" s="180"/>
      <c r="AM493" s="180"/>
      <c r="AO493" s="180"/>
    </row>
    <row r="494" spans="2:41" s="126" customFormat="1" ht="10.7" customHeight="1"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80"/>
      <c r="AK494" s="180"/>
      <c r="AM494" s="180"/>
      <c r="AO494" s="180"/>
    </row>
    <row r="495" spans="2:41" s="126" customFormat="1" ht="10.7" customHeight="1"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80"/>
      <c r="AK495" s="180"/>
      <c r="AM495" s="180"/>
      <c r="AO495" s="180"/>
    </row>
    <row r="496" spans="2:41" s="126" customFormat="1" ht="10.7" customHeight="1"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80"/>
      <c r="AK496" s="180"/>
      <c r="AM496" s="180"/>
      <c r="AO496" s="180"/>
    </row>
    <row r="497" spans="2:41" s="126" customFormat="1" ht="10.7" customHeight="1"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80"/>
      <c r="AK497" s="180"/>
      <c r="AM497" s="180"/>
      <c r="AO497" s="180"/>
    </row>
    <row r="498" spans="2:41" s="126" customFormat="1" ht="10.7" customHeight="1"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80"/>
      <c r="AK498" s="180"/>
      <c r="AM498" s="180"/>
      <c r="AO498" s="180"/>
    </row>
    <row r="499" spans="2:41" s="126" customFormat="1" ht="10.7" customHeight="1"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80"/>
      <c r="AK499" s="180"/>
      <c r="AM499" s="180"/>
      <c r="AO499" s="180"/>
    </row>
    <row r="500" spans="2:41" s="126" customFormat="1" ht="10.7" customHeight="1"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80"/>
      <c r="AK500" s="180"/>
      <c r="AM500" s="180"/>
      <c r="AO500" s="180"/>
    </row>
    <row r="501" spans="2:41" s="126" customFormat="1" ht="10.7" customHeight="1"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80"/>
      <c r="AK501" s="180"/>
      <c r="AM501" s="180"/>
      <c r="AO501" s="180"/>
    </row>
    <row r="502" spans="2:41" s="126" customFormat="1" ht="10.7" customHeight="1"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80"/>
      <c r="AK502" s="180"/>
      <c r="AM502" s="180"/>
      <c r="AO502" s="180"/>
    </row>
    <row r="503" spans="2:41" s="126" customFormat="1" ht="10.7" customHeight="1"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80"/>
      <c r="AK503" s="180"/>
      <c r="AM503" s="180"/>
      <c r="AO503" s="180"/>
    </row>
    <row r="504" spans="2:41" s="126" customFormat="1" ht="10.7" customHeight="1"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80"/>
      <c r="AK504" s="180"/>
      <c r="AM504" s="180"/>
      <c r="AO504" s="180"/>
    </row>
    <row r="505" spans="2:41" s="126" customFormat="1" ht="10.7" customHeight="1"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80"/>
      <c r="AK505" s="180"/>
      <c r="AM505" s="180"/>
      <c r="AO505" s="180"/>
    </row>
    <row r="506" spans="2:41" s="126" customFormat="1" ht="10.7" customHeight="1"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80"/>
      <c r="AK506" s="180"/>
      <c r="AM506" s="180"/>
      <c r="AO506" s="180"/>
    </row>
    <row r="507" spans="2:41" s="126" customFormat="1" ht="10.7" customHeight="1"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80"/>
      <c r="AK507" s="180"/>
      <c r="AM507" s="180"/>
      <c r="AO507" s="180"/>
    </row>
    <row r="508" spans="2:41" s="126" customFormat="1" ht="10.7" customHeight="1"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80"/>
      <c r="AK508" s="180"/>
      <c r="AM508" s="180"/>
      <c r="AO508" s="180"/>
    </row>
    <row r="509" spans="2:41" s="126" customFormat="1" ht="10.7" customHeight="1"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80"/>
      <c r="AK509" s="180"/>
      <c r="AM509" s="180"/>
      <c r="AO509" s="180"/>
    </row>
    <row r="510" spans="2:41" s="126" customFormat="1" ht="10.7" customHeight="1"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80"/>
      <c r="AK510" s="180"/>
      <c r="AM510" s="180"/>
      <c r="AO510" s="180"/>
    </row>
    <row r="511" spans="2:41" s="126" customFormat="1" ht="10.7" customHeight="1"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80"/>
      <c r="AK511" s="180"/>
      <c r="AM511" s="180"/>
      <c r="AO511" s="180"/>
    </row>
    <row r="512" spans="2:41" s="126" customFormat="1" ht="10.7" customHeight="1"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80"/>
      <c r="AK512" s="180"/>
      <c r="AM512" s="180"/>
      <c r="AO512" s="180"/>
    </row>
    <row r="513" spans="2:41" s="126" customFormat="1" ht="10.7" customHeight="1"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80"/>
      <c r="AK513" s="180"/>
      <c r="AM513" s="180"/>
      <c r="AO513" s="180"/>
    </row>
    <row r="514" spans="2:41" s="126" customFormat="1" ht="10.7" customHeight="1"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80"/>
      <c r="AK514" s="180"/>
      <c r="AM514" s="180"/>
      <c r="AO514" s="180"/>
    </row>
    <row r="515" spans="2:41" s="126" customFormat="1" ht="10.7" customHeight="1"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80"/>
      <c r="AK515" s="180"/>
      <c r="AM515" s="180"/>
      <c r="AO515" s="180"/>
    </row>
    <row r="516" spans="2:41" s="126" customFormat="1" ht="10.7" customHeight="1"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80"/>
      <c r="AK516" s="180"/>
      <c r="AM516" s="180"/>
      <c r="AO516" s="180"/>
    </row>
    <row r="517" spans="2:41" s="126" customFormat="1" ht="10.7" customHeight="1"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80"/>
      <c r="AK517" s="180"/>
      <c r="AM517" s="180"/>
      <c r="AO517" s="180"/>
    </row>
    <row r="518" spans="2:41" s="126" customFormat="1" ht="10.7" customHeight="1"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80"/>
      <c r="AK518" s="180"/>
      <c r="AM518" s="180"/>
      <c r="AO518" s="180"/>
    </row>
    <row r="519" spans="2:41" s="126" customFormat="1" ht="10.7" customHeight="1"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80"/>
      <c r="AK519" s="180"/>
      <c r="AM519" s="180"/>
      <c r="AO519" s="180"/>
    </row>
    <row r="520" spans="2:41" s="126" customFormat="1" ht="10.7" customHeight="1"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80"/>
      <c r="AK520" s="180"/>
      <c r="AM520" s="180"/>
      <c r="AO520" s="180"/>
    </row>
    <row r="521" spans="2:41" s="126" customFormat="1" ht="10.7" customHeight="1"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80"/>
      <c r="AK521" s="180"/>
      <c r="AM521" s="180"/>
      <c r="AO521" s="180"/>
    </row>
    <row r="522" spans="2:41" s="126" customFormat="1" ht="10.7" customHeight="1"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80"/>
      <c r="AK522" s="180"/>
      <c r="AM522" s="180"/>
      <c r="AO522" s="180"/>
    </row>
    <row r="523" spans="2:41" s="126" customFormat="1" ht="10.7" customHeight="1"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80"/>
      <c r="AK523" s="180"/>
      <c r="AM523" s="180"/>
      <c r="AO523" s="180"/>
    </row>
    <row r="524" spans="2:41" s="126" customFormat="1" ht="10.7" customHeight="1"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80"/>
      <c r="AK524" s="180"/>
      <c r="AM524" s="180"/>
      <c r="AO524" s="180"/>
    </row>
    <row r="525" spans="2:41" s="126" customFormat="1" ht="10.7" customHeight="1"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80"/>
      <c r="AK525" s="180"/>
      <c r="AM525" s="180"/>
      <c r="AO525" s="180"/>
    </row>
    <row r="526" spans="2:41" s="126" customFormat="1" ht="10.7" customHeight="1"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80"/>
      <c r="AK526" s="180"/>
      <c r="AM526" s="180"/>
      <c r="AO526" s="180"/>
    </row>
    <row r="527" spans="2:41" s="126" customFormat="1" ht="10.7" customHeight="1"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80"/>
      <c r="AK527" s="180"/>
      <c r="AM527" s="180"/>
      <c r="AO527" s="180"/>
    </row>
    <row r="528" spans="2:41" s="126" customFormat="1" ht="10.7" customHeight="1"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80"/>
      <c r="AK528" s="180"/>
      <c r="AM528" s="180"/>
      <c r="AO528" s="180"/>
    </row>
    <row r="529" spans="2:41" s="126" customFormat="1" ht="10.7" customHeight="1"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80"/>
      <c r="AK529" s="180"/>
      <c r="AM529" s="180"/>
      <c r="AO529" s="180"/>
    </row>
    <row r="530" spans="2:41" s="126" customFormat="1" ht="10.7" customHeight="1"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80"/>
      <c r="AK530" s="180"/>
      <c r="AM530" s="180"/>
      <c r="AO530" s="180"/>
    </row>
    <row r="531" spans="2:41" s="126" customFormat="1" ht="10.7" customHeight="1"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80"/>
      <c r="AK531" s="180"/>
      <c r="AM531" s="180"/>
      <c r="AO531" s="180"/>
    </row>
    <row r="532" spans="2:41" s="126" customFormat="1" ht="10.7" customHeight="1"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80"/>
      <c r="AK532" s="180"/>
      <c r="AM532" s="180"/>
      <c r="AO532" s="180"/>
    </row>
    <row r="533" spans="2:41" s="126" customFormat="1" ht="10.7" customHeight="1"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80"/>
      <c r="AK533" s="180"/>
      <c r="AM533" s="180"/>
      <c r="AO533" s="180"/>
    </row>
    <row r="534" spans="2:41" s="126" customFormat="1" ht="10.7" customHeight="1"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80"/>
      <c r="AK534" s="180"/>
      <c r="AM534" s="180"/>
      <c r="AO534" s="180"/>
    </row>
    <row r="535" spans="2:41" s="126" customFormat="1" ht="10.7" customHeight="1"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80"/>
      <c r="AK535" s="180"/>
      <c r="AM535" s="180"/>
      <c r="AO535" s="180"/>
    </row>
    <row r="536" spans="2:41" s="126" customFormat="1" ht="10.7" customHeight="1"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80"/>
      <c r="AK536" s="180"/>
      <c r="AM536" s="180"/>
      <c r="AO536" s="180"/>
    </row>
    <row r="537" spans="2:41" s="126" customFormat="1" ht="10.7" customHeight="1"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80"/>
      <c r="AK537" s="180"/>
      <c r="AM537" s="180"/>
      <c r="AO537" s="180"/>
    </row>
    <row r="538" spans="2:41" s="126" customFormat="1" ht="10.7" customHeight="1"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80"/>
      <c r="AK538" s="180"/>
      <c r="AM538" s="180"/>
      <c r="AO538" s="180"/>
    </row>
    <row r="539" spans="2:41" s="126" customFormat="1" ht="10.7" customHeight="1"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80"/>
      <c r="AK539" s="180"/>
      <c r="AM539" s="180"/>
      <c r="AO539" s="180"/>
    </row>
    <row r="540" spans="2:41" s="126" customFormat="1" ht="10.7" customHeight="1"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80"/>
      <c r="AK540" s="180"/>
      <c r="AM540" s="180"/>
      <c r="AO540" s="180"/>
    </row>
    <row r="541" spans="2:41" s="126" customFormat="1" ht="10.7" customHeight="1"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80"/>
      <c r="AK541" s="180"/>
      <c r="AM541" s="180"/>
      <c r="AO541" s="180"/>
    </row>
    <row r="542" spans="2:41" s="126" customFormat="1" ht="10.7" customHeight="1"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80"/>
      <c r="AK542" s="180"/>
      <c r="AM542" s="180"/>
      <c r="AO542" s="180"/>
    </row>
    <row r="543" spans="2:41" s="126" customFormat="1" ht="10.7" customHeight="1"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80"/>
      <c r="AK543" s="180"/>
      <c r="AM543" s="180"/>
      <c r="AO543" s="180"/>
    </row>
    <row r="544" spans="2:41" s="126" customFormat="1" ht="10.7" customHeight="1"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80"/>
      <c r="AK544" s="180"/>
      <c r="AM544" s="180"/>
      <c r="AO544" s="180"/>
    </row>
    <row r="545" spans="2:41" s="126" customFormat="1" ht="10.7" customHeight="1"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80"/>
      <c r="AK545" s="180"/>
      <c r="AM545" s="180"/>
      <c r="AO545" s="180"/>
    </row>
    <row r="546" spans="2:41" s="126" customFormat="1" ht="10.7" customHeight="1"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80"/>
      <c r="AK546" s="180"/>
      <c r="AM546" s="180"/>
      <c r="AO546" s="180"/>
    </row>
    <row r="547" spans="2:41" s="126" customFormat="1" ht="10.7" customHeight="1"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80"/>
      <c r="AK547" s="180"/>
      <c r="AM547" s="180"/>
      <c r="AO547" s="180"/>
    </row>
    <row r="548" spans="2:41" s="126" customFormat="1" ht="10.7" customHeight="1"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80"/>
      <c r="AK548" s="180"/>
      <c r="AM548" s="180"/>
      <c r="AO548" s="180"/>
    </row>
    <row r="549" spans="2:41" s="126" customFormat="1" ht="10.7" customHeight="1"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80"/>
      <c r="AK549" s="180"/>
      <c r="AM549" s="180"/>
      <c r="AO549" s="180"/>
    </row>
    <row r="550" spans="2:41" s="126" customFormat="1" ht="10.7" customHeight="1"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80"/>
      <c r="AK550" s="180"/>
      <c r="AM550" s="180"/>
      <c r="AO550" s="180"/>
    </row>
    <row r="551" spans="2:41" s="126" customFormat="1" ht="10.7" customHeight="1"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80"/>
      <c r="AK551" s="180"/>
      <c r="AM551" s="180"/>
      <c r="AO551" s="180"/>
    </row>
    <row r="552" spans="2:41" s="126" customFormat="1" ht="10.7" customHeight="1"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80"/>
      <c r="AK552" s="180"/>
      <c r="AM552" s="180"/>
      <c r="AO552" s="180"/>
    </row>
    <row r="553" spans="2:41" s="126" customFormat="1" ht="10.7" customHeight="1"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80"/>
      <c r="AK553" s="180"/>
      <c r="AM553" s="180"/>
      <c r="AO553" s="180"/>
    </row>
    <row r="554" spans="2:41" s="126" customFormat="1" ht="10.7" customHeight="1"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80"/>
      <c r="AK554" s="180"/>
      <c r="AM554" s="180"/>
      <c r="AO554" s="180"/>
    </row>
    <row r="555" spans="2:41" s="126" customFormat="1" ht="10.7" customHeight="1"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80"/>
      <c r="AK555" s="180"/>
      <c r="AM555" s="180"/>
      <c r="AO555" s="180"/>
    </row>
    <row r="556" spans="2:41" s="126" customFormat="1" ht="10.7" customHeight="1"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80"/>
      <c r="AK556" s="180"/>
      <c r="AM556" s="180"/>
      <c r="AO556" s="180"/>
    </row>
    <row r="557" spans="2:41" s="126" customFormat="1" ht="10.7" customHeight="1"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80"/>
      <c r="AK557" s="180"/>
      <c r="AM557" s="180"/>
      <c r="AO557" s="180"/>
    </row>
    <row r="558" spans="2:41" s="126" customFormat="1" ht="10.7" customHeight="1"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80"/>
      <c r="AK558" s="180"/>
      <c r="AM558" s="180"/>
      <c r="AO558" s="180"/>
    </row>
    <row r="559" spans="2:41" s="126" customFormat="1" ht="10.7" customHeight="1"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80"/>
      <c r="AK559" s="180"/>
      <c r="AM559" s="180"/>
      <c r="AO559" s="180"/>
    </row>
    <row r="560" spans="2:41" s="126" customFormat="1" ht="10.7" customHeight="1"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80"/>
      <c r="AK560" s="180"/>
      <c r="AM560" s="180"/>
      <c r="AO560" s="180"/>
    </row>
    <row r="561" spans="2:41" s="126" customFormat="1" ht="10.7" customHeight="1"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80"/>
      <c r="AK561" s="180"/>
      <c r="AM561" s="180"/>
      <c r="AO561" s="180"/>
    </row>
    <row r="562" spans="2:41" s="126" customFormat="1" ht="10.7" customHeight="1"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80"/>
      <c r="AK562" s="180"/>
      <c r="AM562" s="180"/>
      <c r="AO562" s="180"/>
    </row>
    <row r="563" spans="2:41" s="126" customFormat="1" ht="10.7" customHeight="1"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80"/>
      <c r="AK563" s="180"/>
      <c r="AM563" s="180"/>
      <c r="AO563" s="180"/>
    </row>
    <row r="564" spans="2:41" s="126" customFormat="1" ht="10.7" customHeight="1"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80"/>
      <c r="AK564" s="180"/>
      <c r="AM564" s="180"/>
      <c r="AO564" s="180"/>
    </row>
    <row r="565" spans="2:41" s="126" customFormat="1" ht="10.7" customHeight="1"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80"/>
      <c r="AK565" s="180"/>
      <c r="AM565" s="180"/>
      <c r="AO565" s="180"/>
    </row>
    <row r="566" spans="2:41" s="126" customFormat="1" ht="10.7" customHeight="1"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80"/>
      <c r="AK566" s="180"/>
      <c r="AM566" s="180"/>
      <c r="AO566" s="180"/>
    </row>
    <row r="567" spans="2:41" s="126" customFormat="1" ht="10.7" customHeight="1"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80"/>
      <c r="AK567" s="180"/>
      <c r="AM567" s="180"/>
      <c r="AO567" s="180"/>
    </row>
    <row r="568" spans="2:41" s="126" customFormat="1" ht="10.7" customHeight="1"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80"/>
      <c r="AK568" s="180"/>
      <c r="AM568" s="180"/>
      <c r="AO568" s="180"/>
    </row>
    <row r="569" spans="2:41" s="126" customFormat="1" ht="10.7" customHeight="1"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80"/>
      <c r="AK569" s="180"/>
      <c r="AM569" s="180"/>
      <c r="AO569" s="180"/>
    </row>
    <row r="570" spans="2:41" s="126" customFormat="1" ht="10.7" customHeight="1"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80"/>
      <c r="AK570" s="180"/>
      <c r="AM570" s="180"/>
      <c r="AO570" s="180"/>
    </row>
    <row r="571" spans="2:41" s="126" customFormat="1" ht="10.7" customHeight="1"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80"/>
      <c r="AK571" s="180"/>
      <c r="AM571" s="180"/>
      <c r="AO571" s="180"/>
    </row>
    <row r="572" spans="2:41" s="126" customFormat="1" ht="10.7" customHeight="1"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80"/>
      <c r="AK572" s="180"/>
      <c r="AM572" s="180"/>
      <c r="AO572" s="180"/>
    </row>
    <row r="573" spans="2:41" s="126" customFormat="1" ht="10.7" customHeight="1"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80"/>
      <c r="AK573" s="180"/>
      <c r="AM573" s="180"/>
      <c r="AO573" s="180"/>
    </row>
    <row r="574" spans="2:41" s="126" customFormat="1" ht="10.7" customHeight="1"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80"/>
      <c r="AK574" s="180"/>
      <c r="AM574" s="180"/>
      <c r="AO574" s="180"/>
    </row>
    <row r="575" spans="2:41" s="126" customFormat="1" ht="10.7" customHeight="1"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80"/>
      <c r="AK575" s="180"/>
      <c r="AM575" s="180"/>
      <c r="AO575" s="180"/>
    </row>
    <row r="576" spans="2:41" s="126" customFormat="1" ht="10.7" customHeight="1"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80"/>
      <c r="AK576" s="180"/>
      <c r="AM576" s="180"/>
      <c r="AO576" s="180"/>
    </row>
    <row r="577" spans="2:41" s="126" customFormat="1" ht="10.7" customHeight="1"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80"/>
      <c r="AK577" s="180"/>
      <c r="AM577" s="180"/>
      <c r="AO577" s="180"/>
    </row>
    <row r="578" spans="2:41" s="126" customFormat="1" ht="10.7" customHeight="1"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80"/>
      <c r="AK578" s="180"/>
      <c r="AM578" s="180"/>
      <c r="AO578" s="180"/>
    </row>
    <row r="579" spans="2:41" s="126" customFormat="1" ht="10.7" customHeight="1"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80"/>
      <c r="AK579" s="180"/>
      <c r="AM579" s="180"/>
      <c r="AO579" s="180"/>
    </row>
    <row r="580" spans="2:41" s="126" customFormat="1" ht="10.7" customHeight="1"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80"/>
      <c r="AK580" s="180"/>
      <c r="AM580" s="180"/>
      <c r="AO580" s="180"/>
    </row>
    <row r="581" spans="2:41" s="126" customFormat="1" ht="10.7" customHeight="1"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80"/>
      <c r="AK581" s="180"/>
      <c r="AM581" s="180"/>
      <c r="AO581" s="180"/>
    </row>
    <row r="582" spans="2:41" s="126" customFormat="1" ht="10.7" customHeight="1"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80"/>
      <c r="AK582" s="180"/>
      <c r="AM582" s="180"/>
      <c r="AO582" s="180"/>
    </row>
    <row r="583" spans="2:41" s="126" customFormat="1" ht="10.7" customHeight="1"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80"/>
      <c r="AK583" s="180"/>
      <c r="AM583" s="180"/>
      <c r="AO583" s="180"/>
    </row>
    <row r="584" spans="2:41" s="126" customFormat="1" ht="10.7" customHeight="1"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80"/>
      <c r="AK584" s="180"/>
      <c r="AM584" s="180"/>
      <c r="AO584" s="180"/>
    </row>
    <row r="585" spans="2:41" s="126" customFormat="1" ht="10.7" customHeight="1"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80"/>
      <c r="AK585" s="180"/>
      <c r="AM585" s="180"/>
      <c r="AO585" s="180"/>
    </row>
    <row r="586" spans="2:41" s="126" customFormat="1" ht="10.7" customHeight="1"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80"/>
      <c r="AK586" s="180"/>
      <c r="AM586" s="180"/>
      <c r="AO586" s="180"/>
    </row>
    <row r="587" spans="2:41" s="126" customFormat="1" ht="10.7" customHeight="1"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80"/>
      <c r="AK587" s="180"/>
      <c r="AM587" s="180"/>
      <c r="AO587" s="180"/>
    </row>
    <row r="588" spans="2:41" s="126" customFormat="1" ht="10.7" customHeight="1"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80"/>
      <c r="AK588" s="180"/>
      <c r="AM588" s="180"/>
      <c r="AO588" s="180"/>
    </row>
    <row r="589" spans="2:41" s="126" customFormat="1" ht="10.7" customHeight="1"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80"/>
      <c r="AK589" s="180"/>
      <c r="AM589" s="180"/>
      <c r="AO589" s="180"/>
    </row>
    <row r="590" spans="2:41" s="126" customFormat="1" ht="10.7" customHeight="1"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80"/>
      <c r="AK590" s="180"/>
      <c r="AM590" s="180"/>
      <c r="AO590" s="180"/>
    </row>
    <row r="591" spans="2:41" s="126" customFormat="1" ht="10.7" customHeight="1"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80"/>
      <c r="AK591" s="180"/>
      <c r="AM591" s="180"/>
      <c r="AO591" s="180"/>
    </row>
    <row r="592" spans="2:41" s="126" customFormat="1" ht="10.7" customHeight="1"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80"/>
      <c r="AK592" s="180"/>
      <c r="AM592" s="180"/>
      <c r="AO592" s="180"/>
    </row>
    <row r="593" spans="2:41" s="126" customFormat="1" ht="10.7" customHeight="1"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80"/>
      <c r="AK593" s="180"/>
      <c r="AM593" s="180"/>
      <c r="AO593" s="180"/>
    </row>
    <row r="594" spans="2:41" s="126" customFormat="1" ht="10.7" customHeight="1"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80"/>
      <c r="AK594" s="180"/>
      <c r="AM594" s="180"/>
      <c r="AO594" s="180"/>
    </row>
    <row r="595" spans="2:41" s="126" customFormat="1" ht="10.7" customHeight="1"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80"/>
      <c r="AK595" s="180"/>
      <c r="AM595" s="180"/>
      <c r="AO595" s="180"/>
    </row>
    <row r="596" spans="2:41" s="126" customFormat="1" ht="10.7" customHeight="1"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80"/>
      <c r="AK596" s="180"/>
      <c r="AM596" s="180"/>
      <c r="AO596" s="180"/>
    </row>
    <row r="597" spans="2:41" s="126" customFormat="1" ht="10.7" customHeight="1"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80"/>
      <c r="AK597" s="180"/>
      <c r="AM597" s="180"/>
      <c r="AO597" s="180"/>
    </row>
    <row r="598" spans="2:41" s="126" customFormat="1" ht="10.7" customHeight="1"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80"/>
      <c r="AK598" s="180"/>
      <c r="AM598" s="180"/>
      <c r="AO598" s="180"/>
    </row>
    <row r="599" spans="2:41" s="126" customFormat="1" ht="10.7" customHeight="1"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80"/>
      <c r="AK599" s="180"/>
      <c r="AM599" s="180"/>
      <c r="AO599" s="180"/>
    </row>
    <row r="600" spans="2:41" s="126" customFormat="1" ht="10.7" customHeight="1"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80"/>
      <c r="AK600" s="180"/>
      <c r="AM600" s="180"/>
      <c r="AO600" s="180"/>
    </row>
    <row r="601" spans="2:41" s="126" customFormat="1" ht="10.7" customHeight="1"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80"/>
      <c r="AK601" s="180"/>
      <c r="AM601" s="180"/>
      <c r="AO601" s="180"/>
    </row>
    <row r="602" spans="2:41" s="126" customFormat="1" ht="10.7" customHeight="1"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80"/>
      <c r="AK602" s="180"/>
      <c r="AM602" s="180"/>
      <c r="AO602" s="180"/>
    </row>
    <row r="603" spans="2:41" s="126" customFormat="1" ht="10.7" customHeight="1"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80"/>
      <c r="AK603" s="180"/>
      <c r="AM603" s="180"/>
      <c r="AO603" s="180"/>
    </row>
    <row r="604" spans="2:41" s="126" customFormat="1" ht="10.7" customHeight="1"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80"/>
      <c r="AK604" s="180"/>
      <c r="AM604" s="180"/>
      <c r="AO604" s="180"/>
    </row>
    <row r="605" spans="2:41" s="126" customFormat="1" ht="10.7" customHeight="1"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80"/>
      <c r="AK605" s="180"/>
      <c r="AM605" s="180"/>
      <c r="AO605" s="180"/>
    </row>
    <row r="606" spans="2:41" s="126" customFormat="1" ht="10.7" customHeight="1"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80"/>
      <c r="AK606" s="180"/>
      <c r="AM606" s="180"/>
      <c r="AO606" s="180"/>
    </row>
    <row r="607" spans="2:41" s="126" customFormat="1" ht="10.7" customHeight="1"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80"/>
      <c r="AK607" s="180"/>
      <c r="AM607" s="180"/>
      <c r="AO607" s="180"/>
    </row>
    <row r="608" spans="2:41" s="126" customFormat="1" ht="10.7" customHeight="1"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80"/>
      <c r="AK608" s="180"/>
      <c r="AM608" s="180"/>
      <c r="AO608" s="180"/>
    </row>
    <row r="609" spans="2:41" s="126" customFormat="1" ht="10.7" customHeight="1"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80"/>
      <c r="AK609" s="180"/>
      <c r="AM609" s="180"/>
      <c r="AO609" s="180"/>
    </row>
    <row r="610" spans="2:41" s="126" customFormat="1" ht="10.7" customHeight="1"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80"/>
      <c r="AK610" s="180"/>
      <c r="AM610" s="180"/>
      <c r="AO610" s="180"/>
    </row>
    <row r="611" spans="2:41" s="126" customFormat="1" ht="10.7" customHeight="1"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80"/>
      <c r="AK611" s="180"/>
      <c r="AM611" s="180"/>
      <c r="AO611" s="180"/>
    </row>
    <row r="612" spans="2:41" s="126" customFormat="1" ht="10.7" customHeight="1"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80"/>
      <c r="AK612" s="180"/>
      <c r="AM612" s="180"/>
      <c r="AO612" s="180"/>
    </row>
    <row r="613" spans="2:41" s="126" customFormat="1" ht="10.7" customHeight="1"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80"/>
      <c r="AK613" s="180"/>
      <c r="AM613" s="180"/>
      <c r="AO613" s="180"/>
    </row>
    <row r="614" spans="2:41" s="126" customFormat="1" ht="10.7" customHeight="1"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80"/>
      <c r="AK614" s="180"/>
      <c r="AM614" s="180"/>
      <c r="AO614" s="180"/>
    </row>
    <row r="615" spans="2:41" s="126" customFormat="1" ht="10.7" customHeight="1"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80"/>
      <c r="AK615" s="180"/>
      <c r="AM615" s="180"/>
      <c r="AO615" s="180"/>
    </row>
    <row r="616" spans="2:41" s="126" customFormat="1" ht="10.7" customHeight="1"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80"/>
      <c r="AK616" s="180"/>
      <c r="AM616" s="180"/>
      <c r="AO616" s="180"/>
    </row>
    <row r="617" spans="2:41" s="126" customFormat="1" ht="10.7" customHeight="1"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80"/>
      <c r="AK617" s="180"/>
      <c r="AM617" s="180"/>
      <c r="AO617" s="180"/>
    </row>
    <row r="618" spans="2:41" s="126" customFormat="1" ht="10.7" customHeight="1"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80"/>
      <c r="AK618" s="180"/>
      <c r="AM618" s="180"/>
      <c r="AO618" s="180"/>
    </row>
    <row r="619" spans="2:41" s="126" customFormat="1" ht="10.7" customHeight="1"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80"/>
      <c r="AK619" s="180"/>
      <c r="AM619" s="180"/>
      <c r="AO619" s="180"/>
    </row>
    <row r="620" spans="2:41" s="126" customFormat="1" ht="10.7" customHeight="1"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80"/>
      <c r="AK620" s="180"/>
      <c r="AM620" s="180"/>
      <c r="AO620" s="180"/>
    </row>
    <row r="621" spans="2:41" s="126" customFormat="1" ht="10.7" customHeight="1"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80"/>
      <c r="AK621" s="180"/>
      <c r="AM621" s="180"/>
      <c r="AO621" s="180"/>
    </row>
    <row r="622" spans="2:41" s="126" customFormat="1" ht="10.7" customHeight="1"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80"/>
      <c r="AK622" s="180"/>
      <c r="AM622" s="180"/>
      <c r="AO622" s="180"/>
    </row>
    <row r="623" spans="2:41" s="126" customFormat="1" ht="10.7" customHeight="1"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80"/>
      <c r="AK623" s="180"/>
      <c r="AM623" s="180"/>
      <c r="AO623" s="180"/>
    </row>
    <row r="624" spans="2:41" s="126" customFormat="1" ht="10.7" customHeight="1"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80"/>
      <c r="AK624" s="180"/>
      <c r="AM624" s="180"/>
      <c r="AO624" s="180"/>
    </row>
    <row r="625" spans="2:41" s="126" customFormat="1" ht="10.7" customHeight="1"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80"/>
      <c r="AK625" s="180"/>
      <c r="AM625" s="180"/>
      <c r="AO625" s="180"/>
    </row>
    <row r="626" spans="2:41" s="126" customFormat="1" ht="10.7" customHeight="1"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80"/>
      <c r="AK626" s="180"/>
      <c r="AM626" s="180"/>
      <c r="AO626" s="180"/>
    </row>
    <row r="627" spans="2:41" s="126" customFormat="1" ht="10.7" customHeight="1"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80"/>
      <c r="AK627" s="180"/>
      <c r="AM627" s="180"/>
      <c r="AO627" s="180"/>
    </row>
    <row r="628" spans="2:41" s="126" customFormat="1" ht="10.7" customHeight="1"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80"/>
      <c r="AK628" s="180"/>
      <c r="AM628" s="180"/>
      <c r="AO628" s="180"/>
    </row>
    <row r="629" spans="2:41" s="126" customFormat="1" ht="10.7" customHeight="1"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80"/>
      <c r="AK629" s="180"/>
      <c r="AM629" s="180"/>
      <c r="AO629" s="180"/>
    </row>
    <row r="630" spans="2:41" s="126" customFormat="1" ht="10.7" customHeight="1"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80"/>
      <c r="AK630" s="180"/>
      <c r="AM630" s="180"/>
      <c r="AO630" s="180"/>
    </row>
    <row r="631" spans="2:41" s="126" customFormat="1" ht="10.7" customHeight="1"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80"/>
      <c r="AK631" s="180"/>
      <c r="AM631" s="180"/>
      <c r="AO631" s="180"/>
    </row>
    <row r="632" spans="2:41" s="126" customFormat="1" ht="10.7" customHeight="1"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80"/>
      <c r="AK632" s="180"/>
      <c r="AM632" s="180"/>
      <c r="AO632" s="180"/>
    </row>
    <row r="633" spans="2:41" s="126" customFormat="1" ht="10.7" customHeight="1"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80"/>
      <c r="AK633" s="180"/>
      <c r="AM633" s="180"/>
      <c r="AO633" s="180"/>
    </row>
    <row r="634" spans="2:41" s="126" customFormat="1" ht="10.7" customHeight="1"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80"/>
      <c r="AK634" s="180"/>
      <c r="AM634" s="180"/>
      <c r="AO634" s="180"/>
    </row>
    <row r="635" spans="2:41" s="126" customFormat="1" ht="10.7" customHeight="1"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80"/>
      <c r="AK635" s="180"/>
      <c r="AM635" s="180"/>
      <c r="AO635" s="180"/>
    </row>
    <row r="636" spans="2:41" s="126" customFormat="1" ht="10.7" customHeight="1"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80"/>
      <c r="AK636" s="180"/>
      <c r="AM636" s="180"/>
      <c r="AO636" s="180"/>
    </row>
    <row r="637" spans="2:41" s="126" customFormat="1" ht="10.7" customHeight="1"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80"/>
      <c r="AK637" s="180"/>
      <c r="AM637" s="180"/>
      <c r="AO637" s="180"/>
    </row>
    <row r="638" spans="2:41" s="126" customFormat="1" ht="10.7" customHeight="1"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80"/>
      <c r="AK638" s="180"/>
      <c r="AM638" s="180"/>
      <c r="AO638" s="180"/>
    </row>
    <row r="639" spans="2:41" s="126" customFormat="1" ht="10.7" customHeight="1"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80"/>
      <c r="AK639" s="180"/>
      <c r="AM639" s="180"/>
      <c r="AO639" s="180"/>
    </row>
    <row r="640" spans="2:41" s="126" customFormat="1" ht="10.7" customHeight="1"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80"/>
      <c r="AK640" s="180"/>
      <c r="AM640" s="180"/>
      <c r="AO640" s="180"/>
    </row>
    <row r="641" spans="2:41" s="126" customFormat="1" ht="10.7" customHeight="1"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80"/>
      <c r="AK641" s="180"/>
      <c r="AM641" s="180"/>
      <c r="AO641" s="180"/>
    </row>
    <row r="642" spans="2:41" s="126" customFormat="1" ht="10.7" customHeight="1"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80"/>
      <c r="AK642" s="180"/>
      <c r="AM642" s="180"/>
      <c r="AO642" s="180"/>
    </row>
    <row r="643" spans="2:41" s="126" customFormat="1" ht="10.7" customHeight="1"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80"/>
      <c r="AK643" s="180"/>
      <c r="AM643" s="180"/>
      <c r="AO643" s="180"/>
    </row>
    <row r="644" spans="2:41" s="126" customFormat="1" ht="10.7" customHeight="1"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80"/>
      <c r="AK644" s="180"/>
      <c r="AM644" s="180"/>
      <c r="AO644" s="180"/>
    </row>
    <row r="645" spans="2:41" s="126" customFormat="1" ht="10.7" customHeight="1"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80"/>
      <c r="AK645" s="180"/>
      <c r="AM645" s="180"/>
      <c r="AO645" s="180"/>
    </row>
    <row r="646" spans="2:41" s="126" customFormat="1" ht="10.7" customHeight="1"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80"/>
      <c r="AK646" s="180"/>
      <c r="AM646" s="180"/>
      <c r="AO646" s="180"/>
    </row>
    <row r="647" spans="2:41" s="126" customFormat="1" ht="10.7" customHeight="1"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80"/>
      <c r="AK647" s="180"/>
      <c r="AM647" s="180"/>
      <c r="AO647" s="180"/>
    </row>
    <row r="648" spans="2:41" s="126" customFormat="1" ht="10.7" customHeight="1"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80"/>
      <c r="AK648" s="180"/>
      <c r="AM648" s="180"/>
      <c r="AO648" s="180"/>
    </row>
    <row r="649" spans="2:41" s="126" customFormat="1" ht="10.7" customHeight="1"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80"/>
      <c r="AK649" s="180"/>
      <c r="AM649" s="180"/>
      <c r="AO649" s="180"/>
    </row>
    <row r="650" spans="2:41" s="126" customFormat="1" ht="10.7" customHeight="1"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80"/>
      <c r="AK650" s="180"/>
      <c r="AM650" s="180"/>
      <c r="AO650" s="180"/>
    </row>
    <row r="651" spans="2:41" s="126" customFormat="1" ht="10.7" customHeight="1"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80"/>
      <c r="AK651" s="180"/>
      <c r="AM651" s="180"/>
      <c r="AO651" s="180"/>
    </row>
    <row r="652" spans="2:41" s="126" customFormat="1" ht="10.7" customHeight="1"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80"/>
      <c r="AK652" s="180"/>
      <c r="AM652" s="180"/>
      <c r="AO652" s="180"/>
    </row>
    <row r="653" spans="2:41" s="126" customFormat="1" ht="10.7" customHeight="1"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80"/>
      <c r="AK653" s="180"/>
      <c r="AM653" s="180"/>
      <c r="AO653" s="180"/>
    </row>
    <row r="654" spans="2:41" s="126" customFormat="1" ht="10.7" customHeight="1"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80"/>
      <c r="AK654" s="180"/>
      <c r="AM654" s="180"/>
      <c r="AO654" s="180"/>
    </row>
    <row r="655" spans="2:41" s="126" customFormat="1" ht="10.7" customHeight="1"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80"/>
      <c r="AK655" s="180"/>
      <c r="AM655" s="180"/>
      <c r="AO655" s="180"/>
    </row>
    <row r="656" spans="2:41" s="126" customFormat="1" ht="10.7" customHeight="1"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80"/>
      <c r="AK656" s="180"/>
      <c r="AM656" s="180"/>
      <c r="AO656" s="180"/>
    </row>
    <row r="657" spans="2:41" s="126" customFormat="1" ht="10.7" customHeight="1"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80"/>
      <c r="AK657" s="180"/>
      <c r="AM657" s="180"/>
      <c r="AO657" s="180"/>
    </row>
    <row r="658" spans="2:41" s="126" customFormat="1" ht="10.7" customHeight="1"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80"/>
      <c r="AK658" s="180"/>
      <c r="AM658" s="180"/>
      <c r="AO658" s="180"/>
    </row>
    <row r="659" spans="2:41" s="126" customFormat="1" ht="10.7" customHeight="1"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80"/>
      <c r="AK659" s="180"/>
      <c r="AM659" s="180"/>
      <c r="AO659" s="180"/>
    </row>
    <row r="660" spans="2:41" s="126" customFormat="1" ht="10.7" customHeight="1"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80"/>
      <c r="AK660" s="180"/>
      <c r="AM660" s="180"/>
      <c r="AO660" s="180"/>
    </row>
    <row r="661" spans="2:41" s="126" customFormat="1" ht="10.7" customHeight="1"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80"/>
      <c r="AK661" s="180"/>
      <c r="AM661" s="180"/>
      <c r="AO661" s="180"/>
    </row>
    <row r="662" spans="2:41" s="126" customFormat="1" ht="10.7" customHeight="1"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80"/>
      <c r="AK662" s="180"/>
      <c r="AM662" s="180"/>
      <c r="AO662" s="180"/>
    </row>
    <row r="663" spans="2:41" s="126" customFormat="1" ht="10.7" customHeight="1"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80"/>
      <c r="AK663" s="180"/>
      <c r="AM663" s="180"/>
      <c r="AO663" s="180"/>
    </row>
    <row r="664" spans="2:41" s="126" customFormat="1" ht="10.7" customHeight="1"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80"/>
      <c r="AK664" s="180"/>
      <c r="AM664" s="180"/>
      <c r="AO664" s="180"/>
    </row>
    <row r="665" spans="2:41" s="126" customFormat="1" ht="10.7" customHeight="1"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80"/>
      <c r="AK665" s="180"/>
      <c r="AM665" s="180"/>
      <c r="AO665" s="180"/>
    </row>
    <row r="666" spans="2:41" s="126" customFormat="1" ht="10.7" customHeight="1"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80"/>
      <c r="AK666" s="180"/>
      <c r="AM666" s="180"/>
      <c r="AO666" s="180"/>
    </row>
    <row r="667" spans="2:41" s="126" customFormat="1" ht="10.7" customHeight="1"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80"/>
      <c r="AK667" s="180"/>
      <c r="AM667" s="180"/>
      <c r="AO667" s="180"/>
    </row>
    <row r="668" spans="2:41" s="126" customFormat="1" ht="10.7" customHeight="1"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80"/>
      <c r="AK668" s="180"/>
      <c r="AM668" s="180"/>
      <c r="AO668" s="180"/>
    </row>
    <row r="669" spans="2:41" s="126" customFormat="1" ht="10.7" customHeight="1"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80"/>
      <c r="AK669" s="180"/>
      <c r="AM669" s="180"/>
      <c r="AO669" s="180"/>
    </row>
    <row r="670" spans="2:41" s="126" customFormat="1" ht="10.7" customHeight="1"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80"/>
      <c r="AK670" s="180"/>
      <c r="AM670" s="180"/>
      <c r="AO670" s="180"/>
    </row>
    <row r="671" spans="2:41" s="126" customFormat="1" ht="10.7" customHeight="1"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80"/>
      <c r="AK671" s="180"/>
      <c r="AM671" s="180"/>
      <c r="AO671" s="180"/>
    </row>
    <row r="672" spans="2:41" s="126" customFormat="1" ht="10.7" customHeight="1"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80"/>
      <c r="AK672" s="180"/>
      <c r="AM672" s="180"/>
      <c r="AO672" s="180"/>
    </row>
    <row r="673" spans="2:41" s="126" customFormat="1" ht="10.7" customHeight="1"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80"/>
      <c r="AK673" s="180"/>
      <c r="AM673" s="180"/>
      <c r="AO673" s="180"/>
    </row>
    <row r="674" spans="2:41" s="126" customFormat="1" ht="10.7" customHeight="1"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80"/>
      <c r="AK674" s="180"/>
      <c r="AM674" s="180"/>
      <c r="AO674" s="180"/>
    </row>
    <row r="675" spans="2:41" s="126" customFormat="1" ht="10.7" customHeight="1"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80"/>
      <c r="AK675" s="180"/>
      <c r="AM675" s="180"/>
      <c r="AO675" s="180"/>
    </row>
    <row r="676" spans="2:41" s="126" customFormat="1" ht="10.7" customHeight="1"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80"/>
      <c r="AK676" s="180"/>
      <c r="AM676" s="180"/>
      <c r="AO676" s="180"/>
    </row>
    <row r="677" spans="2:41" s="126" customFormat="1" ht="10.7" customHeight="1"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80"/>
      <c r="AK677" s="180"/>
      <c r="AM677" s="180"/>
      <c r="AO677" s="180"/>
    </row>
    <row r="678" spans="2:41" s="126" customFormat="1" ht="10.7" customHeight="1"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80"/>
      <c r="AK678" s="180"/>
      <c r="AM678" s="180"/>
      <c r="AO678" s="180"/>
    </row>
    <row r="679" spans="2:41" s="126" customFormat="1" ht="10.7" customHeight="1"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80"/>
      <c r="AK679" s="180"/>
      <c r="AM679" s="180"/>
      <c r="AO679" s="180"/>
    </row>
    <row r="680" spans="2:41" s="126" customFormat="1" ht="10.7" customHeight="1"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80"/>
      <c r="AK680" s="180"/>
      <c r="AM680" s="180"/>
      <c r="AO680" s="180"/>
    </row>
    <row r="681" spans="2:41" s="126" customFormat="1" ht="10.7" customHeight="1"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80"/>
      <c r="AK681" s="180"/>
      <c r="AM681" s="180"/>
      <c r="AO681" s="180"/>
    </row>
    <row r="682" spans="2:41" s="126" customFormat="1" ht="10.7" customHeight="1"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80"/>
      <c r="AK682" s="180"/>
      <c r="AM682" s="180"/>
      <c r="AO682" s="180"/>
    </row>
    <row r="683" spans="2:41" s="126" customFormat="1" ht="10.7" customHeight="1"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80"/>
      <c r="AK683" s="180"/>
      <c r="AM683" s="180"/>
      <c r="AO683" s="180"/>
    </row>
    <row r="684" spans="2:41" s="126" customFormat="1" ht="10.7" customHeight="1"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80"/>
      <c r="AK684" s="180"/>
      <c r="AM684" s="180"/>
      <c r="AO684" s="180"/>
    </row>
    <row r="685" spans="2:41" s="126" customFormat="1" ht="10.7" customHeight="1"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80"/>
      <c r="AK685" s="180"/>
      <c r="AM685" s="180"/>
      <c r="AO685" s="180"/>
    </row>
    <row r="686" spans="2:41" s="126" customFormat="1" ht="10.7" customHeight="1"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80"/>
      <c r="AK686" s="180"/>
      <c r="AM686" s="180"/>
      <c r="AO686" s="180"/>
    </row>
    <row r="687" spans="2:41" s="126" customFormat="1" ht="10.7" customHeight="1"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80"/>
      <c r="AK687" s="180"/>
      <c r="AM687" s="180"/>
      <c r="AO687" s="180"/>
    </row>
    <row r="688" spans="2:41" s="126" customFormat="1" ht="10.7" customHeight="1"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80"/>
      <c r="AK688" s="180"/>
      <c r="AM688" s="180"/>
      <c r="AO688" s="180"/>
    </row>
    <row r="689" spans="2:41" s="126" customFormat="1" ht="10.7" customHeight="1"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80"/>
      <c r="AK689" s="180"/>
      <c r="AM689" s="180"/>
      <c r="AO689" s="180"/>
    </row>
    <row r="690" spans="2:41" s="126" customFormat="1" ht="10.7" customHeight="1"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80"/>
      <c r="AK690" s="180"/>
      <c r="AM690" s="180"/>
      <c r="AO690" s="180"/>
    </row>
    <row r="691" spans="2:41" s="126" customFormat="1" ht="10.7" customHeight="1"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80"/>
      <c r="AK691" s="180"/>
      <c r="AM691" s="180"/>
      <c r="AO691" s="180"/>
    </row>
    <row r="692" spans="2:41" s="126" customFormat="1" ht="10.7" customHeight="1"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80"/>
      <c r="AK692" s="180"/>
      <c r="AM692" s="180"/>
      <c r="AO692" s="180"/>
    </row>
    <row r="693" spans="2:41" s="126" customFormat="1" ht="10.7" customHeight="1"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80"/>
      <c r="AK693" s="180"/>
      <c r="AM693" s="180"/>
      <c r="AO693" s="180"/>
    </row>
    <row r="694" spans="2:41" s="126" customFormat="1" ht="10.7" customHeight="1"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80"/>
      <c r="AK694" s="180"/>
      <c r="AM694" s="180"/>
      <c r="AO694" s="180"/>
    </row>
    <row r="695" spans="2:41" s="126" customFormat="1" ht="10.7" customHeight="1"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80"/>
      <c r="AK695" s="180"/>
      <c r="AM695" s="180"/>
      <c r="AO695" s="180"/>
    </row>
    <row r="696" spans="2:41" s="126" customFormat="1" ht="10.7" customHeight="1"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80"/>
      <c r="AK696" s="180"/>
      <c r="AM696" s="180"/>
      <c r="AO696" s="180"/>
    </row>
    <row r="697" spans="2:41" s="126" customFormat="1" ht="10.7" customHeight="1"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80"/>
      <c r="AK697" s="180"/>
      <c r="AM697" s="180"/>
      <c r="AO697" s="180"/>
    </row>
    <row r="698" spans="2:41" s="126" customFormat="1" ht="10.7" customHeight="1"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80"/>
      <c r="AK698" s="180"/>
      <c r="AM698" s="180"/>
      <c r="AO698" s="180"/>
    </row>
    <row r="699" spans="2:41" s="126" customFormat="1" ht="10.7" customHeight="1"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80"/>
      <c r="AK699" s="180"/>
      <c r="AM699" s="180"/>
      <c r="AO699" s="180"/>
    </row>
    <row r="700" spans="2:41" s="126" customFormat="1" ht="10.7" customHeight="1"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80"/>
      <c r="AK700" s="180"/>
      <c r="AM700" s="180"/>
      <c r="AO700" s="180"/>
    </row>
    <row r="701" spans="2:41" s="126" customFormat="1" ht="10.7" customHeight="1"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80"/>
      <c r="AK701" s="180"/>
      <c r="AM701" s="180"/>
      <c r="AO701" s="180"/>
    </row>
    <row r="702" spans="2:41" s="126" customFormat="1" ht="10.7" customHeight="1"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80"/>
      <c r="AK702" s="180"/>
      <c r="AM702" s="180"/>
      <c r="AO702" s="180"/>
    </row>
    <row r="703" spans="2:41" s="126" customFormat="1" ht="10.7" customHeight="1"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80"/>
      <c r="AK703" s="180"/>
      <c r="AM703" s="180"/>
      <c r="AO703" s="180"/>
    </row>
    <row r="704" spans="2:41" s="126" customFormat="1" ht="10.7" customHeight="1"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80"/>
      <c r="AK704" s="180"/>
      <c r="AM704" s="180"/>
      <c r="AO704" s="180"/>
    </row>
    <row r="705" spans="2:41" s="126" customFormat="1" ht="10.7" customHeight="1"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80"/>
      <c r="AK705" s="180"/>
      <c r="AM705" s="180"/>
      <c r="AO705" s="180"/>
    </row>
    <row r="706" spans="2:41" s="126" customFormat="1" ht="10.7" customHeight="1"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80"/>
      <c r="AK706" s="180"/>
      <c r="AM706" s="180"/>
      <c r="AO706" s="180"/>
    </row>
    <row r="707" spans="2:41" s="126" customFormat="1" ht="10.7" customHeight="1"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80"/>
      <c r="AK707" s="180"/>
      <c r="AM707" s="180"/>
      <c r="AO707" s="180"/>
    </row>
    <row r="708" spans="2:41" s="126" customFormat="1" ht="10.7" customHeight="1"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80"/>
      <c r="AK708" s="180"/>
      <c r="AM708" s="180"/>
      <c r="AO708" s="180"/>
    </row>
    <row r="709" spans="2:41" s="126" customFormat="1" ht="10.7" customHeight="1"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80"/>
      <c r="AK709" s="180"/>
      <c r="AM709" s="180"/>
      <c r="AO709" s="180"/>
    </row>
    <row r="710" spans="2:41" s="126" customFormat="1" ht="10.7" customHeight="1"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80"/>
      <c r="AK710" s="180"/>
      <c r="AM710" s="180"/>
      <c r="AO710" s="180"/>
    </row>
    <row r="711" spans="2:41" s="126" customFormat="1" ht="10.7" customHeight="1"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80"/>
      <c r="AK711" s="180"/>
      <c r="AM711" s="180"/>
      <c r="AO711" s="180"/>
    </row>
    <row r="712" spans="2:41" s="126" customFormat="1" ht="10.7" customHeight="1"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80"/>
      <c r="AK712" s="180"/>
      <c r="AM712" s="180"/>
      <c r="AO712" s="180"/>
    </row>
    <row r="713" spans="2:41" s="126" customFormat="1" ht="10.7" customHeight="1"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80"/>
      <c r="AK713" s="180"/>
      <c r="AM713" s="180"/>
      <c r="AO713" s="180"/>
    </row>
    <row r="714" spans="2:41" s="126" customFormat="1" ht="10.7" customHeight="1"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80"/>
      <c r="AK714" s="180"/>
      <c r="AM714" s="180"/>
      <c r="AO714" s="180"/>
    </row>
    <row r="715" spans="2:41" s="126" customFormat="1" ht="10.7" customHeight="1"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80"/>
      <c r="AK715" s="180"/>
      <c r="AM715" s="180"/>
      <c r="AO715" s="180"/>
    </row>
    <row r="716" spans="2:41" s="126" customFormat="1" ht="10.7" customHeight="1"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80"/>
      <c r="AK716" s="180"/>
      <c r="AM716" s="180"/>
      <c r="AO716" s="180"/>
    </row>
    <row r="717" spans="2:41" s="126" customFormat="1" ht="10.7" customHeight="1"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80"/>
      <c r="AK717" s="180"/>
      <c r="AM717" s="180"/>
      <c r="AO717" s="180"/>
    </row>
    <row r="718" spans="2:41" s="126" customFormat="1" ht="10.7" customHeight="1"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80"/>
      <c r="AK718" s="180"/>
      <c r="AM718" s="180"/>
      <c r="AO718" s="180"/>
    </row>
    <row r="719" spans="2:41" s="126" customFormat="1" ht="10.7" customHeight="1"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80"/>
      <c r="AK719" s="180"/>
      <c r="AM719" s="180"/>
      <c r="AO719" s="180"/>
    </row>
    <row r="720" spans="2:41" s="126" customFormat="1" ht="10.7" customHeight="1"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80"/>
      <c r="AK720" s="180"/>
      <c r="AM720" s="180"/>
      <c r="AO720" s="180"/>
    </row>
    <row r="721" spans="2:41" s="126" customFormat="1" ht="10.7" customHeight="1"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80"/>
      <c r="AK721" s="180"/>
      <c r="AM721" s="180"/>
      <c r="AO721" s="180"/>
    </row>
    <row r="722" spans="2:41" s="126" customFormat="1" ht="10.7" customHeight="1"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80"/>
      <c r="AK722" s="180"/>
      <c r="AM722" s="180"/>
      <c r="AO722" s="180"/>
    </row>
    <row r="723" spans="2:41" s="126" customFormat="1" ht="10.7" customHeight="1"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80"/>
      <c r="AK723" s="180"/>
      <c r="AM723" s="180"/>
      <c r="AO723" s="180"/>
    </row>
    <row r="724" spans="2:41" s="126" customFormat="1" ht="10.7" customHeight="1"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80"/>
      <c r="AK724" s="180"/>
      <c r="AM724" s="180"/>
      <c r="AO724" s="180"/>
    </row>
    <row r="725" spans="2:41" s="126" customFormat="1" ht="10.7" customHeight="1"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80"/>
      <c r="AK725" s="180"/>
      <c r="AM725" s="180"/>
      <c r="AO725" s="180"/>
    </row>
    <row r="726" spans="2:41" s="126" customFormat="1" ht="10.7" customHeight="1"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80"/>
      <c r="AK726" s="180"/>
      <c r="AM726" s="180"/>
      <c r="AO726" s="180"/>
    </row>
    <row r="727" spans="2:41" s="126" customFormat="1" ht="10.7" customHeight="1"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80"/>
      <c r="AK727" s="180"/>
      <c r="AM727" s="180"/>
      <c r="AO727" s="180"/>
    </row>
    <row r="728" spans="2:41" s="126" customFormat="1" ht="10.7" customHeight="1"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80"/>
      <c r="AK728" s="180"/>
      <c r="AM728" s="180"/>
      <c r="AO728" s="180"/>
    </row>
    <row r="729" spans="2:41" s="126" customFormat="1" ht="10.7" customHeight="1"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80"/>
      <c r="AK729" s="180"/>
      <c r="AM729" s="180"/>
      <c r="AO729" s="180"/>
    </row>
    <row r="730" spans="2:41" s="126" customFormat="1" ht="10.7" customHeight="1"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80"/>
      <c r="AK730" s="180"/>
      <c r="AM730" s="180"/>
      <c r="AO730" s="180"/>
    </row>
    <row r="731" spans="2:41" s="126" customFormat="1" ht="10.7" customHeight="1"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80"/>
      <c r="AK731" s="180"/>
      <c r="AM731" s="180"/>
      <c r="AO731" s="180"/>
    </row>
    <row r="732" spans="2:41" s="126" customFormat="1" ht="10.7" customHeight="1"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80"/>
      <c r="AK732" s="180"/>
      <c r="AM732" s="180"/>
      <c r="AO732" s="180"/>
    </row>
    <row r="733" spans="2:41" s="126" customFormat="1" ht="10.7" customHeight="1"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80"/>
      <c r="AK733" s="180"/>
      <c r="AM733" s="180"/>
      <c r="AO733" s="180"/>
    </row>
    <row r="734" spans="2:41" s="126" customFormat="1" ht="10.7" customHeight="1"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80"/>
      <c r="AK734" s="180"/>
      <c r="AM734" s="180"/>
      <c r="AO734" s="180"/>
    </row>
    <row r="735" spans="2:41" s="126" customFormat="1" ht="6.75" customHeight="1">
      <c r="B735" s="179"/>
      <c r="C735" s="179"/>
      <c r="D735" s="179"/>
      <c r="E735" s="179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80"/>
      <c r="AK735" s="180"/>
      <c r="AM735" s="180"/>
      <c r="AO735" s="180"/>
    </row>
    <row r="736" spans="2:41" s="126" customFormat="1" ht="6.75" customHeight="1">
      <c r="B736" s="179"/>
      <c r="C736" s="179"/>
      <c r="D736" s="179"/>
      <c r="E736" s="179"/>
      <c r="F736" s="179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80"/>
      <c r="AK736" s="180"/>
      <c r="AM736" s="180"/>
      <c r="AO736" s="180"/>
    </row>
    <row r="737" spans="2:41" s="126" customFormat="1" ht="6.75" customHeight="1">
      <c r="B737" s="179"/>
      <c r="C737" s="179"/>
      <c r="D737" s="179"/>
      <c r="E737" s="179"/>
      <c r="F737" s="179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80"/>
      <c r="AK737" s="180"/>
      <c r="AM737" s="180"/>
      <c r="AO737" s="180"/>
    </row>
    <row r="738" spans="2:41" s="126" customFormat="1" ht="6.75" customHeight="1">
      <c r="B738" s="179"/>
      <c r="C738" s="179"/>
      <c r="D738" s="179"/>
      <c r="E738" s="179"/>
      <c r="F738" s="179"/>
      <c r="G738" s="179"/>
      <c r="H738" s="179"/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80"/>
      <c r="AK738" s="180"/>
      <c r="AM738" s="180"/>
      <c r="AO738" s="180"/>
    </row>
    <row r="739" spans="2:41" s="126" customFormat="1" ht="6.75" customHeight="1">
      <c r="B739" s="179"/>
      <c r="C739" s="179"/>
      <c r="D739" s="179"/>
      <c r="E739" s="179"/>
      <c r="F739" s="179"/>
      <c r="G739" s="179"/>
      <c r="H739" s="179"/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80"/>
      <c r="AK739" s="180"/>
      <c r="AM739" s="180"/>
      <c r="AO739" s="180"/>
    </row>
    <row r="740" spans="2:41" s="126" customFormat="1" ht="6.75" customHeight="1">
      <c r="B740" s="179"/>
      <c r="C740" s="179"/>
      <c r="D740" s="179"/>
      <c r="E740" s="179"/>
      <c r="F740" s="179"/>
      <c r="G740" s="179"/>
      <c r="H740" s="179"/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80"/>
      <c r="AK740" s="180"/>
      <c r="AM740" s="180"/>
      <c r="AO740" s="180"/>
    </row>
    <row r="741" spans="2:41" s="126" customFormat="1" ht="6.75" customHeight="1">
      <c r="B741" s="179"/>
      <c r="C741" s="179"/>
      <c r="D741" s="179"/>
      <c r="E741" s="179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80"/>
      <c r="AK741" s="180"/>
      <c r="AM741" s="180"/>
      <c r="AO741" s="180"/>
    </row>
    <row r="742" spans="2:41" s="126" customFormat="1" ht="6.75" customHeight="1">
      <c r="B742" s="179"/>
      <c r="C742" s="179"/>
      <c r="D742" s="179"/>
      <c r="E742" s="179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80"/>
      <c r="AK742" s="180"/>
      <c r="AM742" s="180"/>
      <c r="AO742" s="180"/>
    </row>
    <row r="743" spans="2:41" s="126" customFormat="1" ht="6.75" customHeight="1">
      <c r="B743" s="179"/>
      <c r="C743" s="179"/>
      <c r="D743" s="179"/>
      <c r="E743" s="179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80"/>
      <c r="AK743" s="180"/>
      <c r="AM743" s="180"/>
      <c r="AO743" s="180"/>
    </row>
    <row r="744" spans="2:41" s="126" customFormat="1" ht="6.75" customHeight="1">
      <c r="B744" s="179"/>
      <c r="C744" s="179"/>
      <c r="D744" s="179"/>
      <c r="E744" s="179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80"/>
      <c r="AK744" s="180"/>
      <c r="AM744" s="180"/>
      <c r="AO744" s="180"/>
    </row>
    <row r="745" spans="2:41" s="126" customFormat="1" ht="6.75" customHeight="1">
      <c r="B745" s="179"/>
      <c r="C745" s="179"/>
      <c r="D745" s="179"/>
      <c r="E745" s="179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80"/>
      <c r="AK745" s="180"/>
      <c r="AM745" s="180"/>
      <c r="AO745" s="180"/>
    </row>
    <row r="746" spans="2:41" s="126" customFormat="1" ht="6.75" customHeight="1">
      <c r="B746" s="179"/>
      <c r="C746" s="179"/>
      <c r="D746" s="179"/>
      <c r="E746" s="179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80"/>
      <c r="AK746" s="180"/>
      <c r="AM746" s="180"/>
      <c r="AO746" s="180"/>
    </row>
    <row r="747" spans="2:41" s="126" customFormat="1" ht="6.75" customHeight="1">
      <c r="B747" s="179"/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80"/>
      <c r="AK747" s="180"/>
      <c r="AM747" s="180"/>
      <c r="AO747" s="180"/>
    </row>
    <row r="748" spans="2:41" s="126" customFormat="1" ht="6.75" customHeight="1">
      <c r="B748" s="179"/>
      <c r="C748" s="179"/>
      <c r="D748" s="179"/>
      <c r="E748" s="179"/>
      <c r="F748" s="179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80"/>
      <c r="AK748" s="180"/>
      <c r="AM748" s="180"/>
      <c r="AO748" s="180"/>
    </row>
    <row r="749" spans="2:41" s="126" customFormat="1" ht="6.75" customHeight="1">
      <c r="B749" s="179"/>
      <c r="C749" s="179"/>
      <c r="D749" s="179"/>
      <c r="E749" s="179"/>
      <c r="F749" s="179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80"/>
      <c r="AK749" s="180"/>
      <c r="AM749" s="180"/>
      <c r="AO749" s="180"/>
    </row>
    <row r="750" spans="2:41" s="126" customFormat="1" ht="6.75" customHeight="1">
      <c r="B750" s="179"/>
      <c r="C750" s="179"/>
      <c r="D750" s="179"/>
      <c r="E750" s="179"/>
      <c r="F750" s="179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80"/>
      <c r="AK750" s="180"/>
      <c r="AM750" s="180"/>
      <c r="AO750" s="180"/>
    </row>
    <row r="751" spans="2:41" s="126" customFormat="1" ht="6.75" customHeight="1">
      <c r="B751" s="179"/>
      <c r="C751" s="179"/>
      <c r="D751" s="179"/>
      <c r="E751" s="179"/>
      <c r="F751" s="179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80"/>
      <c r="AK751" s="180"/>
      <c r="AM751" s="180"/>
      <c r="AO751" s="180"/>
    </row>
    <row r="752" spans="2:41" s="126" customFormat="1" ht="6.75" customHeight="1">
      <c r="B752" s="179"/>
      <c r="C752" s="179"/>
      <c r="D752" s="179"/>
      <c r="E752" s="179"/>
      <c r="F752" s="179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80"/>
      <c r="AK752" s="180"/>
      <c r="AM752" s="180"/>
      <c r="AO752" s="180"/>
    </row>
    <row r="753" spans="2:41" s="126" customFormat="1" ht="6.75" customHeight="1">
      <c r="B753" s="179"/>
      <c r="C753" s="179"/>
      <c r="D753" s="179"/>
      <c r="E753" s="179"/>
      <c r="F753" s="179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80"/>
      <c r="AK753" s="180"/>
      <c r="AM753" s="180"/>
      <c r="AO753" s="180"/>
    </row>
    <row r="754" spans="2:41" s="126" customFormat="1" ht="6.75" customHeight="1"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80"/>
      <c r="AK754" s="180"/>
      <c r="AM754" s="180"/>
      <c r="AO754" s="180"/>
    </row>
    <row r="755" spans="2:41" s="126" customFormat="1" ht="6.75" customHeight="1">
      <c r="B755" s="179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80"/>
      <c r="AK755" s="180"/>
      <c r="AM755" s="180"/>
      <c r="AO755" s="180"/>
    </row>
    <row r="756" spans="2:41" s="126" customFormat="1" ht="6.75" customHeight="1">
      <c r="B756" s="179"/>
      <c r="C756" s="179"/>
      <c r="D756" s="179"/>
      <c r="E756" s="179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80"/>
      <c r="AK756" s="180"/>
      <c r="AM756" s="180"/>
      <c r="AO756" s="180"/>
    </row>
    <row r="757" spans="2:41" s="126" customFormat="1" ht="6.75" customHeight="1">
      <c r="B757" s="179"/>
      <c r="C757" s="179"/>
      <c r="D757" s="179"/>
      <c r="E757" s="179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80"/>
      <c r="AK757" s="180"/>
      <c r="AM757" s="180"/>
      <c r="AO757" s="180"/>
    </row>
    <row r="758" spans="2:41" s="126" customFormat="1" ht="6.75" customHeight="1">
      <c r="B758" s="179"/>
      <c r="C758" s="179"/>
      <c r="D758" s="179"/>
      <c r="E758" s="179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80"/>
      <c r="AK758" s="180"/>
      <c r="AM758" s="180"/>
      <c r="AO758" s="180"/>
    </row>
    <row r="759" spans="2:41" s="126" customFormat="1" ht="6.75" customHeight="1"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80"/>
      <c r="AK759" s="180"/>
      <c r="AM759" s="180"/>
      <c r="AO759" s="180"/>
    </row>
    <row r="760" spans="2:41" s="126" customFormat="1" ht="6.75" customHeight="1">
      <c r="B760" s="179"/>
      <c r="C760" s="179"/>
      <c r="D760" s="179"/>
      <c r="E760" s="179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80"/>
      <c r="AK760" s="180"/>
      <c r="AM760" s="180"/>
      <c r="AO760" s="180"/>
    </row>
    <row r="761" spans="2:41" s="126" customFormat="1" ht="6.75" customHeight="1">
      <c r="B761" s="179"/>
      <c r="C761" s="179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80"/>
      <c r="AK761" s="180"/>
      <c r="AM761" s="180"/>
      <c r="AO761" s="180"/>
    </row>
    <row r="762" spans="2:41" s="126" customFormat="1" ht="6.75" customHeight="1">
      <c r="B762" s="179"/>
      <c r="C762" s="179"/>
      <c r="D762" s="179"/>
      <c r="E762" s="179"/>
      <c r="F762" s="179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80"/>
      <c r="AK762" s="180"/>
      <c r="AM762" s="180"/>
      <c r="AO762" s="180"/>
    </row>
    <row r="763" spans="2:41" s="126" customFormat="1" ht="6.75" customHeight="1">
      <c r="B763" s="179"/>
      <c r="C763" s="179"/>
      <c r="D763" s="179"/>
      <c r="E763" s="179"/>
      <c r="F763" s="179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80"/>
      <c r="AK763" s="180"/>
      <c r="AM763" s="180"/>
      <c r="AO763" s="180"/>
    </row>
    <row r="764" spans="2:41" s="126" customFormat="1" ht="6.75" customHeight="1"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80"/>
      <c r="AK764" s="180"/>
      <c r="AM764" s="180"/>
      <c r="AO764" s="180"/>
    </row>
    <row r="765" spans="2:41" s="126" customFormat="1" ht="6.75" customHeight="1">
      <c r="B765" s="179"/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80"/>
      <c r="AK765" s="180"/>
      <c r="AM765" s="180"/>
      <c r="AO765" s="180"/>
    </row>
    <row r="766" spans="2:41" s="126" customFormat="1" ht="6.75" customHeight="1">
      <c r="B766" s="179"/>
      <c r="C766" s="179"/>
      <c r="D766" s="179"/>
      <c r="E766" s="179"/>
      <c r="F766" s="179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80"/>
      <c r="AK766" s="180"/>
      <c r="AM766" s="180"/>
      <c r="AO766" s="180"/>
    </row>
    <row r="767" spans="2:41" s="126" customFormat="1" ht="6.75" customHeight="1">
      <c r="B767" s="179"/>
      <c r="C767" s="179"/>
      <c r="D767" s="179"/>
      <c r="E767" s="179"/>
      <c r="F767" s="179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80"/>
      <c r="AK767" s="180"/>
      <c r="AM767" s="180"/>
      <c r="AO767" s="180"/>
    </row>
    <row r="768" spans="2:41" s="126" customFormat="1" ht="6.75" customHeight="1">
      <c r="B768" s="179"/>
      <c r="C768" s="179"/>
      <c r="D768" s="179"/>
      <c r="E768" s="179"/>
      <c r="F768" s="179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80"/>
      <c r="AK768" s="180"/>
      <c r="AM768" s="180"/>
      <c r="AO768" s="180"/>
    </row>
    <row r="769" spans="2:41" s="126" customFormat="1" ht="6.75" customHeight="1">
      <c r="B769" s="179"/>
      <c r="C769" s="179"/>
      <c r="D769" s="179"/>
      <c r="E769" s="179"/>
      <c r="F769" s="179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80"/>
      <c r="AK769" s="180"/>
      <c r="AM769" s="180"/>
      <c r="AO769" s="180"/>
    </row>
    <row r="770" spans="2:41" s="126" customFormat="1" ht="6.75" customHeight="1">
      <c r="B770" s="179"/>
      <c r="C770" s="179"/>
      <c r="D770" s="179"/>
      <c r="E770" s="179"/>
      <c r="F770" s="179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80"/>
      <c r="AK770" s="180"/>
      <c r="AM770" s="180"/>
      <c r="AO770" s="180"/>
    </row>
    <row r="771" spans="2:41" s="126" customFormat="1" ht="6.75" customHeight="1">
      <c r="B771" s="179"/>
      <c r="C771" s="179"/>
      <c r="D771" s="179"/>
      <c r="E771" s="179"/>
      <c r="F771" s="179"/>
      <c r="G771" s="179"/>
      <c r="H771" s="179"/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80"/>
      <c r="AK771" s="180"/>
      <c r="AM771" s="180"/>
      <c r="AO771" s="180"/>
    </row>
    <row r="772" spans="2:41" s="126" customFormat="1" ht="6.75" customHeight="1">
      <c r="B772" s="179"/>
      <c r="C772" s="179"/>
      <c r="D772" s="179"/>
      <c r="E772" s="179"/>
      <c r="F772" s="179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80"/>
      <c r="AK772" s="180"/>
      <c r="AM772" s="180"/>
      <c r="AO772" s="180"/>
    </row>
    <row r="773" spans="2:41" s="126" customFormat="1" ht="6.75" customHeight="1">
      <c r="B773" s="179"/>
      <c r="C773" s="179"/>
      <c r="D773" s="179"/>
      <c r="E773" s="179"/>
      <c r="F773" s="179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80"/>
      <c r="AK773" s="180"/>
      <c r="AM773" s="180"/>
      <c r="AO773" s="180"/>
    </row>
    <row r="774" spans="2:41" s="126" customFormat="1" ht="6.75" customHeight="1">
      <c r="B774" s="179"/>
      <c r="C774" s="179"/>
      <c r="D774" s="179"/>
      <c r="E774" s="179"/>
      <c r="F774" s="179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80"/>
      <c r="AK774" s="180"/>
      <c r="AM774" s="180"/>
      <c r="AO774" s="180"/>
    </row>
    <row r="775" spans="2:41" s="126" customFormat="1" ht="6.75" customHeight="1">
      <c r="B775" s="179"/>
      <c r="C775" s="179"/>
      <c r="D775" s="179"/>
      <c r="E775" s="179"/>
      <c r="F775" s="179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80"/>
      <c r="AK775" s="180"/>
      <c r="AM775" s="180"/>
      <c r="AO775" s="180"/>
    </row>
    <row r="776" spans="2:41" s="126" customFormat="1" ht="6.75" customHeight="1">
      <c r="B776" s="179"/>
      <c r="C776" s="179"/>
      <c r="D776" s="179"/>
      <c r="E776" s="179"/>
      <c r="F776" s="179"/>
      <c r="G776" s="179"/>
      <c r="H776" s="179"/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80"/>
      <c r="AK776" s="180"/>
      <c r="AM776" s="180"/>
      <c r="AO776" s="180"/>
    </row>
    <row r="777" spans="2:41" s="126" customFormat="1" ht="6.75" customHeight="1">
      <c r="B777" s="179"/>
      <c r="C777" s="179"/>
      <c r="D777" s="179"/>
      <c r="E777" s="179"/>
      <c r="F777" s="179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80"/>
      <c r="AK777" s="180"/>
      <c r="AM777" s="180"/>
      <c r="AO777" s="180"/>
    </row>
    <row r="778" spans="2:41" s="126" customFormat="1" ht="6.75" customHeight="1">
      <c r="B778" s="179"/>
      <c r="C778" s="179"/>
      <c r="D778" s="179"/>
      <c r="E778" s="179"/>
      <c r="F778" s="179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80"/>
      <c r="AK778" s="180"/>
      <c r="AM778" s="180"/>
      <c r="AO778" s="180"/>
    </row>
    <row r="779" spans="2:41" s="126" customFormat="1" ht="6.75" customHeight="1">
      <c r="B779" s="179"/>
      <c r="C779" s="179"/>
      <c r="D779" s="179"/>
      <c r="E779" s="179"/>
      <c r="F779" s="179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80"/>
      <c r="AK779" s="180"/>
      <c r="AM779" s="180"/>
      <c r="AO779" s="180"/>
    </row>
    <row r="780" spans="2:41" s="126" customFormat="1" ht="6.75" customHeight="1">
      <c r="B780" s="179"/>
      <c r="C780" s="179"/>
      <c r="D780" s="179"/>
      <c r="E780" s="179"/>
      <c r="F780" s="179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80"/>
      <c r="AK780" s="180"/>
      <c r="AM780" s="180"/>
      <c r="AO780" s="180"/>
    </row>
    <row r="781" spans="2:41" s="126" customFormat="1" ht="6.75" customHeight="1">
      <c r="B781" s="179"/>
      <c r="C781" s="179"/>
      <c r="D781" s="179"/>
      <c r="E781" s="179"/>
      <c r="F781" s="179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80"/>
      <c r="AK781" s="180"/>
      <c r="AM781" s="180"/>
      <c r="AO781" s="180"/>
    </row>
    <row r="782" spans="2:41" s="126" customFormat="1" ht="6.75" customHeight="1">
      <c r="B782" s="179"/>
      <c r="C782" s="179"/>
      <c r="D782" s="179"/>
      <c r="E782" s="179"/>
      <c r="F782" s="179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80"/>
      <c r="AK782" s="180"/>
      <c r="AM782" s="180"/>
      <c r="AO782" s="180"/>
    </row>
    <row r="783" spans="2:41" s="126" customFormat="1" ht="6.75" customHeight="1">
      <c r="B783" s="179"/>
      <c r="C783" s="179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80"/>
      <c r="AK783" s="180"/>
      <c r="AM783" s="180"/>
      <c r="AO783" s="180"/>
    </row>
    <row r="784" spans="2:41" s="126" customFormat="1" ht="6.75" customHeight="1">
      <c r="B784" s="179"/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80"/>
      <c r="AK784" s="180"/>
      <c r="AM784" s="180"/>
      <c r="AO784" s="180"/>
    </row>
    <row r="785" spans="2:41" s="126" customFormat="1" ht="6.75" customHeight="1">
      <c r="B785" s="179"/>
      <c r="C785" s="179"/>
      <c r="D785" s="179"/>
      <c r="E785" s="179"/>
      <c r="F785" s="179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80"/>
      <c r="AK785" s="180"/>
      <c r="AM785" s="180"/>
      <c r="AO785" s="180"/>
    </row>
    <row r="786" spans="2:41" s="126" customFormat="1" ht="6.75" customHeight="1">
      <c r="B786" s="179"/>
      <c r="C786" s="179"/>
      <c r="D786" s="179"/>
      <c r="E786" s="179"/>
      <c r="F786" s="179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80"/>
      <c r="AK786" s="180"/>
      <c r="AM786" s="180"/>
      <c r="AO786" s="180"/>
    </row>
    <row r="787" spans="2:41" s="126" customFormat="1" ht="6.75" customHeight="1">
      <c r="B787" s="179"/>
      <c r="C787" s="179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80"/>
      <c r="AK787" s="180"/>
      <c r="AM787" s="180"/>
      <c r="AO787" s="180"/>
    </row>
    <row r="788" spans="2:41" s="126" customFormat="1" ht="6.75" customHeight="1">
      <c r="B788" s="179"/>
      <c r="C788" s="179"/>
      <c r="D788" s="179"/>
      <c r="E788" s="179"/>
      <c r="F788" s="179"/>
      <c r="G788" s="179"/>
      <c r="H788" s="179"/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80"/>
      <c r="AK788" s="180"/>
      <c r="AM788" s="180"/>
      <c r="AO788" s="180"/>
    </row>
    <row r="789" spans="2:41" s="126" customFormat="1" ht="6.75" customHeight="1">
      <c r="B789" s="179"/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80"/>
      <c r="AK789" s="180"/>
      <c r="AM789" s="180"/>
      <c r="AO789" s="180"/>
    </row>
    <row r="790" spans="2:41" s="126" customFormat="1" ht="6.75" customHeight="1">
      <c r="B790" s="179"/>
      <c r="C790" s="179"/>
      <c r="D790" s="179"/>
      <c r="E790" s="179"/>
      <c r="F790" s="179"/>
      <c r="G790" s="179"/>
      <c r="H790" s="179"/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80"/>
      <c r="AK790" s="180"/>
      <c r="AM790" s="180"/>
      <c r="AO790" s="180"/>
    </row>
    <row r="791" spans="2:41" s="126" customFormat="1" ht="6.75" customHeight="1">
      <c r="B791" s="179"/>
      <c r="C791" s="179"/>
      <c r="D791" s="179"/>
      <c r="E791" s="179"/>
      <c r="F791" s="179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80"/>
      <c r="AK791" s="180"/>
      <c r="AM791" s="180"/>
      <c r="AO791" s="180"/>
    </row>
    <row r="792" spans="2:41" s="126" customFormat="1" ht="6.75" customHeight="1">
      <c r="B792" s="179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80"/>
      <c r="AK792" s="180"/>
      <c r="AM792" s="180"/>
      <c r="AO792" s="180"/>
    </row>
    <row r="793" spans="2:41" s="126" customFormat="1" ht="6.75" customHeight="1">
      <c r="B793" s="179"/>
      <c r="C793" s="179"/>
      <c r="D793" s="179"/>
      <c r="E793" s="179"/>
      <c r="F793" s="179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80"/>
      <c r="AK793" s="180"/>
      <c r="AM793" s="180"/>
      <c r="AO793" s="180"/>
    </row>
    <row r="794" spans="2:41" s="126" customFormat="1" ht="6.75" customHeight="1">
      <c r="B794" s="179"/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80"/>
      <c r="AK794" s="180"/>
      <c r="AM794" s="180"/>
      <c r="AO794" s="180"/>
    </row>
    <row r="795" spans="2:41" s="126" customFormat="1" ht="6.75" customHeight="1">
      <c r="B795" s="179"/>
      <c r="C795" s="179"/>
      <c r="D795" s="179"/>
      <c r="E795" s="179"/>
      <c r="F795" s="179"/>
      <c r="G795" s="179"/>
      <c r="H795" s="179"/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80"/>
      <c r="AK795" s="180"/>
      <c r="AM795" s="180"/>
      <c r="AO795" s="180"/>
    </row>
    <row r="796" spans="2:41" s="126" customFormat="1" ht="6.75" customHeight="1">
      <c r="B796" s="179"/>
      <c r="C796" s="179"/>
      <c r="D796" s="179"/>
      <c r="E796" s="179"/>
      <c r="F796" s="179"/>
      <c r="G796" s="179"/>
      <c r="H796" s="179"/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80"/>
      <c r="AK796" s="180"/>
      <c r="AM796" s="180"/>
      <c r="AO796" s="180"/>
    </row>
    <row r="797" spans="2:41" s="126" customFormat="1" ht="6.75" customHeight="1">
      <c r="B797" s="179"/>
      <c r="C797" s="179"/>
      <c r="D797" s="179"/>
      <c r="E797" s="179"/>
      <c r="F797" s="179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80"/>
      <c r="AK797" s="180"/>
      <c r="AM797" s="180"/>
      <c r="AO797" s="180"/>
    </row>
    <row r="798" spans="2:41" s="126" customFormat="1" ht="6.75" customHeight="1">
      <c r="B798" s="179"/>
      <c r="C798" s="179"/>
      <c r="D798" s="179"/>
      <c r="E798" s="179"/>
      <c r="F798" s="179"/>
      <c r="G798" s="179"/>
      <c r="H798" s="179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80"/>
      <c r="AK798" s="180"/>
      <c r="AM798" s="180"/>
      <c r="AO798" s="180"/>
    </row>
    <row r="799" spans="2:41" s="126" customFormat="1" ht="6.75" customHeight="1">
      <c r="B799" s="179"/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80"/>
      <c r="AK799" s="180"/>
      <c r="AM799" s="180"/>
      <c r="AO799" s="180"/>
    </row>
    <row r="800" spans="2:41" s="126" customFormat="1" ht="6.75" customHeight="1">
      <c r="B800" s="179"/>
      <c r="C800" s="179"/>
      <c r="D800" s="179"/>
      <c r="E800" s="179"/>
      <c r="F800" s="179"/>
      <c r="G800" s="179"/>
      <c r="H800" s="179"/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80"/>
      <c r="AK800" s="180"/>
      <c r="AM800" s="180"/>
      <c r="AO800" s="180"/>
    </row>
    <row r="801" spans="2:41" s="126" customFormat="1" ht="6.75" customHeight="1">
      <c r="B801" s="179"/>
      <c r="C801" s="179"/>
      <c r="D801" s="179"/>
      <c r="E801" s="179"/>
      <c r="F801" s="179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80"/>
      <c r="AK801" s="180"/>
      <c r="AM801" s="180"/>
      <c r="AO801" s="180"/>
    </row>
    <row r="802" spans="2:41" s="126" customFormat="1" ht="6.75" customHeight="1">
      <c r="B802" s="179"/>
      <c r="C802" s="179"/>
      <c r="D802" s="179"/>
      <c r="E802" s="179"/>
      <c r="F802" s="179"/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80"/>
      <c r="AK802" s="180"/>
      <c r="AM802" s="180"/>
      <c r="AO802" s="180"/>
    </row>
    <row r="803" spans="2:41" s="126" customFormat="1" ht="6.75" customHeight="1">
      <c r="B803" s="179"/>
      <c r="C803" s="179"/>
      <c r="D803" s="179"/>
      <c r="E803" s="179"/>
      <c r="F803" s="179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80"/>
      <c r="AK803" s="180"/>
      <c r="AM803" s="180"/>
      <c r="AO803" s="180"/>
    </row>
    <row r="804" spans="2:41" s="126" customFormat="1" ht="6.75" customHeight="1">
      <c r="B804" s="179"/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80"/>
      <c r="AK804" s="180"/>
      <c r="AM804" s="180"/>
      <c r="AO804" s="180"/>
    </row>
    <row r="805" spans="2:41" s="126" customFormat="1" ht="6.75" customHeight="1">
      <c r="B805" s="179"/>
      <c r="C805" s="179"/>
      <c r="D805" s="179"/>
      <c r="E805" s="179"/>
      <c r="F805" s="179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80"/>
      <c r="AK805" s="180"/>
      <c r="AM805" s="180"/>
      <c r="AO805" s="180"/>
    </row>
    <row r="806" spans="2:41" s="126" customFormat="1" ht="6.75" customHeight="1">
      <c r="B806" s="179"/>
      <c r="C806" s="179"/>
      <c r="D806" s="179"/>
      <c r="E806" s="179"/>
      <c r="F806" s="179"/>
      <c r="G806" s="179"/>
      <c r="H806" s="179"/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80"/>
      <c r="AK806" s="180"/>
      <c r="AM806" s="180"/>
      <c r="AO806" s="180"/>
    </row>
    <row r="807" spans="2:41" s="126" customFormat="1" ht="6.75" customHeight="1">
      <c r="B807" s="179"/>
      <c r="C807" s="179"/>
      <c r="D807" s="179"/>
      <c r="E807" s="179"/>
      <c r="F807" s="179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80"/>
      <c r="AK807" s="180"/>
      <c r="AM807" s="180"/>
      <c r="AO807" s="180"/>
    </row>
    <row r="808" spans="2:41" s="126" customFormat="1" ht="6.75" customHeight="1">
      <c r="B808" s="179"/>
      <c r="C808" s="179"/>
      <c r="D808" s="179"/>
      <c r="E808" s="179"/>
      <c r="F808" s="179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80"/>
      <c r="AK808" s="180"/>
      <c r="AM808" s="180"/>
      <c r="AO808" s="180"/>
    </row>
    <row r="809" spans="2:41" s="126" customFormat="1" ht="6.75" customHeight="1">
      <c r="B809" s="179"/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80"/>
      <c r="AK809" s="180"/>
      <c r="AM809" s="180"/>
      <c r="AO809" s="180"/>
    </row>
    <row r="810" spans="2:41" s="126" customFormat="1" ht="6.75" customHeight="1"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80"/>
      <c r="AK810" s="180"/>
      <c r="AM810" s="180"/>
      <c r="AO810" s="180"/>
    </row>
    <row r="811" spans="2:41" s="126" customFormat="1" ht="6.75" customHeight="1">
      <c r="B811" s="179"/>
      <c r="C811" s="179"/>
      <c r="D811" s="179"/>
      <c r="E811" s="179"/>
      <c r="F811" s="179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80"/>
      <c r="AK811" s="180"/>
      <c r="AM811" s="180"/>
      <c r="AO811" s="180"/>
    </row>
    <row r="812" spans="2:41" s="126" customFormat="1" ht="6.75" customHeight="1">
      <c r="B812" s="179"/>
      <c r="C812" s="179"/>
      <c r="D812" s="179"/>
      <c r="E812" s="179"/>
      <c r="F812" s="179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80"/>
      <c r="AK812" s="180"/>
      <c r="AM812" s="180"/>
      <c r="AO812" s="180"/>
    </row>
    <row r="813" spans="2:41" s="126" customFormat="1" ht="6.75" customHeight="1">
      <c r="B813" s="179"/>
      <c r="C813" s="179"/>
      <c r="D813" s="179"/>
      <c r="E813" s="179"/>
      <c r="F813" s="179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80"/>
      <c r="AK813" s="180"/>
      <c r="AM813" s="180"/>
      <c r="AO813" s="180"/>
    </row>
    <row r="814" spans="2:41" s="126" customFormat="1" ht="6.75" customHeight="1">
      <c r="B814" s="179"/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80"/>
      <c r="AK814" s="180"/>
      <c r="AM814" s="180"/>
      <c r="AO814" s="180"/>
    </row>
    <row r="815" spans="2:41" s="126" customFormat="1" ht="6.75" customHeight="1">
      <c r="B815" s="179"/>
      <c r="C815" s="179"/>
      <c r="D815" s="179"/>
      <c r="E815" s="179"/>
      <c r="F815" s="179"/>
      <c r="G815" s="179"/>
      <c r="H815" s="179"/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80"/>
      <c r="AK815" s="180"/>
      <c r="AM815" s="180"/>
      <c r="AO815" s="180"/>
    </row>
    <row r="816" spans="2:41" s="126" customFormat="1" ht="6.75" customHeight="1">
      <c r="B816" s="179"/>
      <c r="C816" s="179"/>
      <c r="D816" s="179"/>
      <c r="E816" s="179"/>
      <c r="F816" s="179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80"/>
      <c r="AK816" s="180"/>
      <c r="AM816" s="180"/>
      <c r="AO816" s="180"/>
    </row>
    <row r="817" spans="2:41" s="126" customFormat="1" ht="6.75" customHeight="1">
      <c r="B817" s="179"/>
      <c r="C817" s="179"/>
      <c r="D817" s="179"/>
      <c r="E817" s="179"/>
      <c r="F817" s="179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80"/>
      <c r="AK817" s="180"/>
      <c r="AM817" s="180"/>
      <c r="AO817" s="180"/>
    </row>
    <row r="818" spans="2:41" s="126" customFormat="1" ht="6.75" customHeight="1">
      <c r="B818" s="179"/>
      <c r="C818" s="179"/>
      <c r="D818" s="179"/>
      <c r="E818" s="179"/>
      <c r="F818" s="179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80"/>
      <c r="AK818" s="180"/>
      <c r="AM818" s="180"/>
      <c r="AO818" s="180"/>
    </row>
    <row r="819" spans="2:41" s="126" customFormat="1" ht="6.75" customHeight="1">
      <c r="B819" s="179"/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80"/>
      <c r="AK819" s="180"/>
      <c r="AM819" s="180"/>
      <c r="AO819" s="180"/>
    </row>
    <row r="820" spans="2:41" s="126" customFormat="1" ht="6.75" customHeight="1">
      <c r="B820" s="179"/>
      <c r="C820" s="179"/>
      <c r="D820" s="179"/>
      <c r="E820" s="179"/>
      <c r="F820" s="179"/>
      <c r="G820" s="179"/>
      <c r="H820" s="179"/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80"/>
      <c r="AK820" s="180"/>
      <c r="AM820" s="180"/>
      <c r="AO820" s="180"/>
    </row>
    <row r="821" spans="2:41" s="126" customFormat="1" ht="6.75" customHeight="1">
      <c r="B821" s="179"/>
      <c r="C821" s="179"/>
      <c r="D821" s="179"/>
      <c r="E821" s="179"/>
      <c r="F821" s="179"/>
      <c r="G821" s="179"/>
      <c r="H821" s="179"/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80"/>
      <c r="AK821" s="180"/>
      <c r="AM821" s="180"/>
      <c r="AO821" s="180"/>
    </row>
    <row r="822" spans="2:41" s="126" customFormat="1" ht="6.75" customHeight="1">
      <c r="B822" s="179"/>
      <c r="C822" s="179"/>
      <c r="D822" s="179"/>
      <c r="E822" s="179"/>
      <c r="F822" s="179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80"/>
      <c r="AK822" s="180"/>
      <c r="AM822" s="180"/>
      <c r="AO822" s="180"/>
    </row>
    <row r="823" spans="2:41" s="126" customFormat="1" ht="6.75" customHeight="1">
      <c r="B823" s="179"/>
      <c r="C823" s="179"/>
      <c r="D823" s="179"/>
      <c r="E823" s="179"/>
      <c r="F823" s="179"/>
      <c r="G823" s="179"/>
      <c r="H823" s="179"/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80"/>
      <c r="AK823" s="180"/>
      <c r="AM823" s="180"/>
      <c r="AO823" s="180"/>
    </row>
    <row r="824" spans="2:41" s="126" customFormat="1" ht="6.75" customHeight="1">
      <c r="B824" s="179"/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80"/>
      <c r="AK824" s="180"/>
      <c r="AM824" s="180"/>
      <c r="AO824" s="180"/>
    </row>
    <row r="825" spans="2:41" s="126" customFormat="1" ht="6.75" customHeight="1">
      <c r="B825" s="179"/>
      <c r="C825" s="179"/>
      <c r="D825" s="179"/>
      <c r="E825" s="179"/>
      <c r="F825" s="179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80"/>
      <c r="AK825" s="180"/>
      <c r="AM825" s="180"/>
      <c r="AO825" s="180"/>
    </row>
    <row r="826" spans="2:41" s="126" customFormat="1" ht="6.75" customHeight="1">
      <c r="B826" s="179"/>
      <c r="C826" s="179"/>
      <c r="D826" s="179"/>
      <c r="E826" s="179"/>
      <c r="F826" s="179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80"/>
      <c r="AK826" s="180"/>
      <c r="AM826" s="180"/>
      <c r="AO826" s="180"/>
    </row>
    <row r="827" spans="2:41" s="126" customFormat="1" ht="6.75" customHeight="1">
      <c r="B827" s="179"/>
      <c r="C827" s="179"/>
      <c r="D827" s="179"/>
      <c r="E827" s="179"/>
      <c r="F827" s="179"/>
      <c r="G827" s="179"/>
      <c r="H827" s="179"/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80"/>
      <c r="AK827" s="180"/>
      <c r="AM827" s="180"/>
      <c r="AO827" s="180"/>
    </row>
    <row r="828" spans="2:41" s="126" customFormat="1" ht="6.75" customHeight="1">
      <c r="B828" s="179"/>
      <c r="C828" s="179"/>
      <c r="D828" s="179"/>
      <c r="E828" s="179"/>
      <c r="F828" s="179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80"/>
      <c r="AK828" s="180"/>
      <c r="AM828" s="180"/>
      <c r="AO828" s="180"/>
    </row>
    <row r="829" spans="2:41" s="126" customFormat="1" ht="6.75" customHeight="1">
      <c r="B829" s="179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80"/>
      <c r="AK829" s="180"/>
      <c r="AM829" s="180"/>
      <c r="AO829" s="180"/>
    </row>
    <row r="830" spans="2:41" s="126" customFormat="1" ht="6.75" customHeight="1">
      <c r="B830" s="179"/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80"/>
      <c r="AK830" s="180"/>
      <c r="AM830" s="180"/>
      <c r="AO830" s="180"/>
    </row>
    <row r="831" spans="2:41" s="126" customFormat="1" ht="6.75" customHeight="1">
      <c r="B831" s="179"/>
      <c r="C831" s="179"/>
      <c r="D831" s="179"/>
      <c r="E831" s="179"/>
      <c r="F831" s="179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80"/>
      <c r="AK831" s="180"/>
      <c r="AM831" s="180"/>
      <c r="AO831" s="180"/>
    </row>
    <row r="832" spans="2:41" s="126" customFormat="1" ht="6.75" customHeight="1">
      <c r="B832" s="179"/>
      <c r="C832" s="179"/>
      <c r="D832" s="179"/>
      <c r="E832" s="179"/>
      <c r="F832" s="179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80"/>
      <c r="AK832" s="180"/>
      <c r="AM832" s="180"/>
      <c r="AO832" s="180"/>
    </row>
    <row r="833" spans="2:41" s="126" customFormat="1" ht="6.75" customHeight="1">
      <c r="B833" s="179"/>
      <c r="C833" s="179"/>
      <c r="D833" s="179"/>
      <c r="E833" s="179"/>
      <c r="F833" s="179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80"/>
      <c r="AK833" s="180"/>
      <c r="AM833" s="180"/>
      <c r="AO833" s="180"/>
    </row>
    <row r="834" spans="2:41" s="126" customFormat="1" ht="6.75" customHeight="1">
      <c r="B834" s="179"/>
      <c r="C834" s="179"/>
      <c r="D834" s="179"/>
      <c r="E834" s="179"/>
      <c r="F834" s="179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80"/>
      <c r="AK834" s="180"/>
      <c r="AM834" s="180"/>
      <c r="AO834" s="180"/>
    </row>
    <row r="835" spans="2:41" s="126" customFormat="1" ht="6.75" customHeight="1">
      <c r="B835" s="179"/>
      <c r="C835" s="179"/>
      <c r="D835" s="179"/>
      <c r="E835" s="179"/>
      <c r="F835" s="179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80"/>
      <c r="AK835" s="180"/>
      <c r="AM835" s="180"/>
      <c r="AO835" s="180"/>
    </row>
    <row r="836" spans="2:41" s="126" customFormat="1" ht="6.75" customHeight="1">
      <c r="B836" s="179"/>
      <c r="C836" s="179"/>
      <c r="D836" s="179"/>
      <c r="E836" s="179"/>
      <c r="F836" s="179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80"/>
      <c r="AK836" s="180"/>
      <c r="AM836" s="180"/>
      <c r="AO836" s="180"/>
    </row>
    <row r="837" spans="2:41" s="126" customFormat="1" ht="6.75" customHeight="1">
      <c r="B837" s="179"/>
      <c r="C837" s="179"/>
      <c r="D837" s="179"/>
      <c r="E837" s="179"/>
      <c r="F837" s="179"/>
      <c r="G837" s="179"/>
      <c r="H837" s="179"/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80"/>
      <c r="AK837" s="180"/>
      <c r="AM837" s="180"/>
      <c r="AO837" s="180"/>
    </row>
    <row r="838" spans="2:41" s="126" customFormat="1" ht="6.75" customHeight="1">
      <c r="B838" s="179"/>
      <c r="C838" s="179"/>
      <c r="D838" s="179"/>
      <c r="E838" s="179"/>
      <c r="F838" s="179"/>
      <c r="G838" s="179"/>
      <c r="H838" s="179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80"/>
      <c r="AK838" s="180"/>
      <c r="AM838" s="180"/>
      <c r="AO838" s="180"/>
    </row>
    <row r="839" spans="2:41" s="126" customFormat="1" ht="6.75" customHeight="1">
      <c r="B839" s="179"/>
      <c r="C839" s="179"/>
      <c r="D839" s="179"/>
      <c r="E839" s="179"/>
      <c r="F839" s="179"/>
      <c r="G839" s="179"/>
      <c r="H839" s="179"/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80"/>
      <c r="AK839" s="180"/>
      <c r="AM839" s="180"/>
      <c r="AO839" s="180"/>
    </row>
    <row r="840" spans="2:41" s="126" customFormat="1" ht="6.75" customHeight="1">
      <c r="B840" s="179"/>
      <c r="C840" s="179"/>
      <c r="D840" s="179"/>
      <c r="E840" s="179"/>
      <c r="F840" s="179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80"/>
      <c r="AK840" s="180"/>
      <c r="AM840" s="180"/>
      <c r="AO840" s="180"/>
    </row>
    <row r="841" spans="2:41" s="126" customFormat="1" ht="6.75" customHeight="1">
      <c r="B841" s="179"/>
      <c r="C841" s="179"/>
      <c r="D841" s="179"/>
      <c r="E841" s="179"/>
      <c r="F841" s="179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80"/>
      <c r="AK841" s="180"/>
      <c r="AM841" s="180"/>
      <c r="AO841" s="180"/>
    </row>
    <row r="842" spans="2:41" s="126" customFormat="1" ht="6.75" customHeight="1">
      <c r="B842" s="179"/>
      <c r="C842" s="179"/>
      <c r="D842" s="179"/>
      <c r="E842" s="179"/>
      <c r="F842" s="179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80"/>
      <c r="AK842" s="180"/>
      <c r="AM842" s="180"/>
      <c r="AO842" s="180"/>
    </row>
    <row r="843" spans="2:41" s="126" customFormat="1" ht="6.75" customHeight="1">
      <c r="B843" s="179"/>
      <c r="C843" s="179"/>
      <c r="D843" s="179"/>
      <c r="E843" s="179"/>
      <c r="F843" s="179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80"/>
      <c r="AK843" s="180"/>
      <c r="AM843" s="180"/>
      <c r="AO843" s="180"/>
    </row>
    <row r="844" spans="2:41" s="126" customFormat="1" ht="6.75" customHeight="1">
      <c r="B844" s="179"/>
      <c r="C844" s="179"/>
      <c r="D844" s="179"/>
      <c r="E844" s="179"/>
      <c r="F844" s="179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80"/>
      <c r="AK844" s="180"/>
      <c r="AM844" s="180"/>
      <c r="AO844" s="180"/>
    </row>
    <row r="845" spans="2:41" s="126" customFormat="1" ht="6.75" customHeight="1">
      <c r="B845" s="179"/>
      <c r="C845" s="179"/>
      <c r="D845" s="179"/>
      <c r="E845" s="179"/>
      <c r="F845" s="179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80"/>
      <c r="AK845" s="180"/>
      <c r="AM845" s="180"/>
      <c r="AO845" s="180"/>
    </row>
    <row r="846" spans="2:41" s="126" customFormat="1" ht="6.75" customHeight="1">
      <c r="B846" s="179"/>
      <c r="C846" s="179"/>
      <c r="D846" s="179"/>
      <c r="E846" s="179"/>
      <c r="F846" s="179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80"/>
      <c r="AK846" s="180"/>
      <c r="AM846" s="180"/>
      <c r="AO846" s="180"/>
    </row>
    <row r="847" spans="2:41" s="126" customFormat="1" ht="6.75" customHeight="1">
      <c r="B847" s="179"/>
      <c r="C847" s="179"/>
      <c r="D847" s="179"/>
      <c r="E847" s="179"/>
      <c r="F847" s="179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80"/>
      <c r="AK847" s="180"/>
      <c r="AM847" s="180"/>
      <c r="AO847" s="180"/>
    </row>
    <row r="848" spans="2:41" s="126" customFormat="1" ht="6.75" customHeight="1">
      <c r="B848" s="179"/>
      <c r="C848" s="179"/>
      <c r="D848" s="179"/>
      <c r="E848" s="179"/>
      <c r="F848" s="179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80"/>
      <c r="AK848" s="180"/>
      <c r="AM848" s="180"/>
      <c r="AO848" s="180"/>
    </row>
    <row r="849" spans="2:41" s="126" customFormat="1" ht="6.75" customHeight="1">
      <c r="B849" s="179"/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80"/>
      <c r="AK849" s="180"/>
      <c r="AM849" s="180"/>
      <c r="AO849" s="180"/>
    </row>
    <row r="850" spans="2:41" s="126" customFormat="1" ht="6.75" customHeight="1">
      <c r="B850" s="179"/>
      <c r="C850" s="179"/>
      <c r="D850" s="179"/>
      <c r="E850" s="179"/>
      <c r="F850" s="179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80"/>
      <c r="AK850" s="180"/>
      <c r="AM850" s="180"/>
      <c r="AO850" s="180"/>
    </row>
    <row r="851" spans="2:41" s="126" customFormat="1" ht="6.75" customHeight="1">
      <c r="B851" s="179"/>
      <c r="C851" s="179"/>
      <c r="D851" s="179"/>
      <c r="E851" s="179"/>
      <c r="F851" s="179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80"/>
      <c r="AK851" s="180"/>
      <c r="AM851" s="180"/>
      <c r="AO851" s="180"/>
    </row>
    <row r="852" spans="2:41" s="126" customFormat="1" ht="6.75" customHeight="1">
      <c r="B852" s="179"/>
      <c r="C852" s="179"/>
      <c r="D852" s="179"/>
      <c r="E852" s="179"/>
      <c r="F852" s="179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80"/>
      <c r="AK852" s="180"/>
      <c r="AM852" s="180"/>
      <c r="AO852" s="180"/>
    </row>
    <row r="853" spans="2:41" s="126" customFormat="1" ht="6.75" customHeight="1">
      <c r="B853" s="179"/>
      <c r="C853" s="179"/>
      <c r="D853" s="179"/>
      <c r="E853" s="179"/>
      <c r="F853" s="179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80"/>
      <c r="AK853" s="180"/>
      <c r="AM853" s="180"/>
      <c r="AO853" s="180"/>
    </row>
    <row r="854" spans="2:41" s="126" customFormat="1" ht="6.75" customHeight="1">
      <c r="B854" s="179"/>
      <c r="C854" s="179"/>
      <c r="D854" s="179"/>
      <c r="E854" s="179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80"/>
      <c r="AK854" s="180"/>
      <c r="AM854" s="180"/>
      <c r="AO854" s="180"/>
    </row>
    <row r="855" spans="2:41" s="126" customFormat="1" ht="6.75" customHeight="1">
      <c r="B855" s="179"/>
      <c r="C855" s="179"/>
      <c r="D855" s="179"/>
      <c r="E855" s="179"/>
      <c r="F855" s="179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80"/>
      <c r="AK855" s="180"/>
      <c r="AM855" s="180"/>
      <c r="AO855" s="180"/>
    </row>
    <row r="856" spans="2:41" s="126" customFormat="1" ht="6.75" customHeight="1">
      <c r="B856" s="179"/>
      <c r="C856" s="179"/>
      <c r="D856" s="179"/>
      <c r="E856" s="179"/>
      <c r="F856" s="179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80"/>
      <c r="AK856" s="180"/>
      <c r="AM856" s="180"/>
      <c r="AO856" s="180"/>
    </row>
    <row r="857" spans="2:41" s="126" customFormat="1" ht="6.75" customHeight="1"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80"/>
      <c r="AK857" s="180"/>
      <c r="AM857" s="180"/>
      <c r="AO857" s="180"/>
    </row>
    <row r="858" spans="2:41" s="126" customFormat="1" ht="6.75" customHeight="1">
      <c r="B858" s="179"/>
      <c r="C858" s="179"/>
      <c r="D858" s="179"/>
      <c r="E858" s="179"/>
      <c r="F858" s="179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80"/>
      <c r="AK858" s="180"/>
      <c r="AM858" s="180"/>
      <c r="AO858" s="180"/>
    </row>
    <row r="859" spans="2:41" s="126" customFormat="1" ht="6.75" customHeight="1">
      <c r="B859" s="179"/>
      <c r="C859" s="179"/>
      <c r="D859" s="179"/>
      <c r="E859" s="179"/>
      <c r="F859" s="179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80"/>
      <c r="AK859" s="180"/>
      <c r="AM859" s="180"/>
      <c r="AO859" s="180"/>
    </row>
    <row r="860" spans="2:41" s="126" customFormat="1" ht="6.75" customHeight="1">
      <c r="B860" s="179"/>
      <c r="C860" s="179"/>
      <c r="D860" s="179"/>
      <c r="E860" s="179"/>
      <c r="F860" s="179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80"/>
      <c r="AK860" s="180"/>
      <c r="AM860" s="180"/>
      <c r="AO860" s="180"/>
    </row>
    <row r="861" spans="2:41" s="126" customFormat="1" ht="6.75" customHeight="1"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80"/>
      <c r="AK861" s="180"/>
      <c r="AM861" s="180"/>
      <c r="AO861" s="180"/>
    </row>
    <row r="862" spans="2:41" s="126" customFormat="1" ht="6.75" customHeight="1">
      <c r="B862" s="179"/>
      <c r="C862" s="179"/>
      <c r="D862" s="179"/>
      <c r="E862" s="179"/>
      <c r="F862" s="179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80"/>
      <c r="AK862" s="180"/>
      <c r="AM862" s="180"/>
      <c r="AO862" s="180"/>
    </row>
    <row r="863" spans="2:41" s="126" customFormat="1" ht="6.75" customHeight="1">
      <c r="B863" s="179"/>
      <c r="C863" s="179"/>
      <c r="D863" s="179"/>
      <c r="E863" s="179"/>
      <c r="F863" s="179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80"/>
      <c r="AK863" s="180"/>
      <c r="AM863" s="180"/>
      <c r="AO863" s="180"/>
    </row>
    <row r="864" spans="2:41" s="126" customFormat="1" ht="6.75" customHeight="1">
      <c r="B864" s="179"/>
      <c r="C864" s="179"/>
      <c r="D864" s="179"/>
      <c r="E864" s="179"/>
      <c r="F864" s="179"/>
      <c r="G864" s="179"/>
      <c r="H864" s="179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80"/>
      <c r="AK864" s="180"/>
      <c r="AM864" s="180"/>
      <c r="AO864" s="180"/>
    </row>
    <row r="865" spans="2:41" s="126" customFormat="1" ht="6.75" customHeight="1">
      <c r="B865" s="179"/>
      <c r="C865" s="179"/>
      <c r="D865" s="179"/>
      <c r="E865" s="179"/>
      <c r="F865" s="179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80"/>
      <c r="AK865" s="180"/>
      <c r="AM865" s="180"/>
      <c r="AO865" s="180"/>
    </row>
    <row r="866" spans="2:41" s="126" customFormat="1" ht="6.75" customHeight="1">
      <c r="B866" s="179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80"/>
      <c r="AK866" s="180"/>
      <c r="AM866" s="180"/>
      <c r="AO866" s="180"/>
    </row>
    <row r="867" spans="2:41" s="126" customFormat="1" ht="6.75" customHeight="1">
      <c r="B867" s="179"/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80"/>
      <c r="AK867" s="180"/>
      <c r="AM867" s="180"/>
      <c r="AO867" s="180"/>
    </row>
    <row r="868" spans="2:41" s="126" customFormat="1" ht="6.75" customHeight="1">
      <c r="B868" s="179"/>
      <c r="C868" s="179"/>
      <c r="D868" s="179"/>
      <c r="E868" s="179"/>
      <c r="F868" s="179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80"/>
      <c r="AK868" s="180"/>
      <c r="AM868" s="180"/>
      <c r="AO868" s="180"/>
    </row>
    <row r="869" spans="2:41" s="126" customFormat="1" ht="6.75" customHeight="1">
      <c r="B869" s="179"/>
      <c r="C869" s="179"/>
      <c r="D869" s="179"/>
      <c r="E869" s="179"/>
      <c r="F869" s="179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80"/>
      <c r="AK869" s="180"/>
      <c r="AM869" s="180"/>
      <c r="AO869" s="180"/>
    </row>
    <row r="870" spans="2:41" s="126" customFormat="1" ht="6.75" customHeight="1">
      <c r="B870" s="179"/>
      <c r="C870" s="179"/>
      <c r="D870" s="179"/>
      <c r="E870" s="179"/>
      <c r="F870" s="179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80"/>
      <c r="AK870" s="180"/>
      <c r="AM870" s="180"/>
      <c r="AO870" s="180"/>
    </row>
    <row r="871" spans="2:41" s="126" customFormat="1" ht="6.75" customHeight="1">
      <c r="B871" s="179"/>
      <c r="C871" s="179"/>
      <c r="D871" s="179"/>
      <c r="E871" s="179"/>
      <c r="F871" s="179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80"/>
      <c r="AK871" s="180"/>
      <c r="AM871" s="180"/>
      <c r="AO871" s="180"/>
    </row>
    <row r="872" spans="2:41" s="126" customFormat="1" ht="6.75" customHeight="1">
      <c r="B872" s="179"/>
      <c r="C872" s="179"/>
      <c r="D872" s="179"/>
      <c r="E872" s="179"/>
      <c r="F872" s="179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80"/>
      <c r="AK872" s="180"/>
      <c r="AM872" s="180"/>
      <c r="AO872" s="180"/>
    </row>
    <row r="873" spans="2:41" s="126" customFormat="1" ht="6.75" customHeight="1">
      <c r="B873" s="179"/>
      <c r="C873" s="179"/>
      <c r="D873" s="179"/>
      <c r="E873" s="179"/>
      <c r="F873" s="179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80"/>
      <c r="AK873" s="180"/>
      <c r="AM873" s="180"/>
      <c r="AO873" s="180"/>
    </row>
    <row r="874" spans="2:41" s="126" customFormat="1" ht="6.75" customHeight="1">
      <c r="B874" s="179"/>
      <c r="C874" s="179"/>
      <c r="D874" s="179"/>
      <c r="E874" s="179"/>
      <c r="F874" s="179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80"/>
      <c r="AK874" s="180"/>
      <c r="AM874" s="180"/>
      <c r="AO874" s="180"/>
    </row>
    <row r="875" spans="2:41" s="126" customFormat="1" ht="6.75" customHeight="1">
      <c r="B875" s="179"/>
      <c r="C875" s="179"/>
      <c r="D875" s="179"/>
      <c r="E875" s="179"/>
      <c r="F875" s="179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80"/>
      <c r="AK875" s="180"/>
      <c r="AM875" s="180"/>
      <c r="AO875" s="180"/>
    </row>
    <row r="876" spans="2:41" s="126" customFormat="1" ht="6.75" customHeight="1">
      <c r="B876" s="179"/>
      <c r="C876" s="179"/>
      <c r="D876" s="179"/>
      <c r="E876" s="179"/>
      <c r="F876" s="179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80"/>
      <c r="AK876" s="180"/>
      <c r="AM876" s="180"/>
      <c r="AO876" s="180"/>
    </row>
    <row r="877" spans="2:41" s="126" customFormat="1" ht="6.75" customHeight="1">
      <c r="B877" s="179"/>
      <c r="C877" s="179"/>
      <c r="D877" s="179"/>
      <c r="E877" s="179"/>
      <c r="F877" s="179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80"/>
      <c r="AK877" s="180"/>
      <c r="AM877" s="180"/>
      <c r="AO877" s="180"/>
    </row>
    <row r="878" spans="2:41" s="126" customFormat="1" ht="6.75" customHeight="1">
      <c r="B878" s="179"/>
      <c r="C878" s="179"/>
      <c r="D878" s="179"/>
      <c r="E878" s="179"/>
      <c r="F878" s="179"/>
      <c r="G878" s="179"/>
      <c r="H878" s="179"/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80"/>
      <c r="AK878" s="180"/>
      <c r="AM878" s="180"/>
      <c r="AO878" s="180"/>
    </row>
    <row r="879" spans="2:41" s="126" customFormat="1" ht="6.75" customHeight="1">
      <c r="B879" s="179"/>
      <c r="C879" s="179"/>
      <c r="D879" s="179"/>
      <c r="E879" s="179"/>
      <c r="F879" s="179"/>
      <c r="G879" s="179"/>
      <c r="H879" s="179"/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80"/>
      <c r="AK879" s="180"/>
      <c r="AM879" s="180"/>
      <c r="AO879" s="180"/>
    </row>
    <row r="880" spans="2:41" s="126" customFormat="1" ht="6.75" customHeight="1">
      <c r="B880" s="179"/>
      <c r="C880" s="179"/>
      <c r="D880" s="179"/>
      <c r="E880" s="179"/>
      <c r="F880" s="179"/>
      <c r="G880" s="179"/>
      <c r="H880" s="179"/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80"/>
      <c r="AK880" s="180"/>
      <c r="AM880" s="180"/>
      <c r="AO880" s="180"/>
    </row>
    <row r="881" spans="2:41" s="126" customFormat="1" ht="6.75" customHeight="1">
      <c r="B881" s="179"/>
      <c r="C881" s="179"/>
      <c r="D881" s="179"/>
      <c r="E881" s="179"/>
      <c r="F881" s="179"/>
      <c r="G881" s="179"/>
      <c r="H881" s="179"/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80"/>
      <c r="AK881" s="180"/>
      <c r="AM881" s="180"/>
      <c r="AO881" s="180"/>
    </row>
    <row r="882" spans="2:41" s="126" customFormat="1" ht="6.75" customHeight="1">
      <c r="B882" s="179"/>
      <c r="C882" s="179"/>
      <c r="D882" s="179"/>
      <c r="E882" s="179"/>
      <c r="F882" s="179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80"/>
      <c r="AK882" s="180"/>
      <c r="AM882" s="180"/>
      <c r="AO882" s="180"/>
    </row>
    <row r="883" spans="2:41" s="126" customFormat="1" ht="6.75" customHeight="1">
      <c r="B883" s="179"/>
      <c r="C883" s="179"/>
      <c r="D883" s="179"/>
      <c r="E883" s="179"/>
      <c r="F883" s="179"/>
      <c r="G883" s="179"/>
      <c r="H883" s="179"/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80"/>
      <c r="AK883" s="180"/>
      <c r="AM883" s="180"/>
      <c r="AO883" s="180"/>
    </row>
    <row r="884" spans="2:41" s="126" customFormat="1" ht="6.75" customHeight="1">
      <c r="B884" s="179"/>
      <c r="C884" s="179"/>
      <c r="D884" s="179"/>
      <c r="E884" s="179"/>
      <c r="F884" s="179"/>
      <c r="G884" s="179"/>
      <c r="H884" s="179"/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80"/>
      <c r="AK884" s="180"/>
      <c r="AM884" s="180"/>
      <c r="AO884" s="180"/>
    </row>
    <row r="885" spans="2:41" s="126" customFormat="1" ht="6.75" customHeight="1">
      <c r="B885" s="179"/>
      <c r="C885" s="179"/>
      <c r="D885" s="179"/>
      <c r="E885" s="179"/>
      <c r="F885" s="179"/>
      <c r="G885" s="179"/>
      <c r="H885" s="179"/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80"/>
      <c r="AK885" s="180"/>
      <c r="AM885" s="180"/>
      <c r="AO885" s="180"/>
    </row>
    <row r="886" spans="2:41" s="126" customFormat="1" ht="6.75" customHeight="1">
      <c r="B886" s="179"/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80"/>
      <c r="AK886" s="180"/>
      <c r="AM886" s="180"/>
      <c r="AO886" s="180"/>
    </row>
    <row r="887" spans="2:41" s="126" customFormat="1" ht="6.75" customHeight="1">
      <c r="B887" s="179"/>
      <c r="C887" s="179"/>
      <c r="D887" s="179"/>
      <c r="E887" s="179"/>
      <c r="F887" s="179"/>
      <c r="G887" s="179"/>
      <c r="H887" s="179"/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80"/>
      <c r="AK887" s="180"/>
      <c r="AM887" s="180"/>
      <c r="AO887" s="180"/>
    </row>
    <row r="888" spans="2:41" s="126" customFormat="1" ht="6.75" customHeight="1">
      <c r="B888" s="179"/>
      <c r="C888" s="179"/>
      <c r="D888" s="179"/>
      <c r="E888" s="179"/>
      <c r="F888" s="179"/>
      <c r="G888" s="179"/>
      <c r="H888" s="179"/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80"/>
      <c r="AK888" s="180"/>
      <c r="AM888" s="180"/>
      <c r="AO888" s="180"/>
    </row>
    <row r="889" spans="2:41" s="126" customFormat="1" ht="6.75" customHeight="1">
      <c r="B889" s="179"/>
      <c r="C889" s="179"/>
      <c r="D889" s="179"/>
      <c r="E889" s="179"/>
      <c r="F889" s="179"/>
      <c r="G889" s="179"/>
      <c r="H889" s="179"/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80"/>
      <c r="AK889" s="180"/>
      <c r="AM889" s="180"/>
      <c r="AO889" s="180"/>
    </row>
    <row r="890" spans="2:41" s="126" customFormat="1" ht="6.75" customHeight="1">
      <c r="B890" s="179"/>
      <c r="C890" s="179"/>
      <c r="D890" s="179"/>
      <c r="E890" s="179"/>
      <c r="F890" s="179"/>
      <c r="G890" s="179"/>
      <c r="H890" s="179"/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80"/>
      <c r="AK890" s="180"/>
      <c r="AM890" s="180"/>
      <c r="AO890" s="180"/>
    </row>
    <row r="891" spans="2:41" s="126" customFormat="1" ht="6.75" customHeight="1">
      <c r="B891" s="179"/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80"/>
      <c r="AK891" s="180"/>
      <c r="AM891" s="180"/>
      <c r="AO891" s="180"/>
    </row>
    <row r="892" spans="2:41" s="126" customFormat="1" ht="6.75" customHeight="1">
      <c r="B892" s="179"/>
      <c r="C892" s="179"/>
      <c r="D892" s="179"/>
      <c r="E892" s="179"/>
      <c r="F892" s="179"/>
      <c r="G892" s="179"/>
      <c r="H892" s="179"/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80"/>
      <c r="AK892" s="180"/>
      <c r="AM892" s="180"/>
      <c r="AO892" s="180"/>
    </row>
    <row r="893" spans="2:41" s="126" customFormat="1" ht="6.75" customHeight="1">
      <c r="B893" s="179"/>
      <c r="C893" s="179"/>
      <c r="D893" s="179"/>
      <c r="E893" s="179"/>
      <c r="F893" s="179"/>
      <c r="G893" s="179"/>
      <c r="H893" s="179"/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80"/>
      <c r="AK893" s="180"/>
      <c r="AM893" s="180"/>
      <c r="AO893" s="180"/>
    </row>
    <row r="894" spans="2:41" s="126" customFormat="1" ht="6.75" customHeight="1">
      <c r="B894" s="179"/>
      <c r="C894" s="179"/>
      <c r="D894" s="179"/>
      <c r="E894" s="179"/>
      <c r="F894" s="179"/>
      <c r="G894" s="179"/>
      <c r="H894" s="179"/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80"/>
      <c r="AK894" s="180"/>
      <c r="AM894" s="180"/>
      <c r="AO894" s="180"/>
    </row>
    <row r="895" spans="2:41" s="126" customFormat="1" ht="6.75" customHeight="1">
      <c r="B895" s="179"/>
      <c r="C895" s="179"/>
      <c r="D895" s="179"/>
      <c r="E895" s="179"/>
      <c r="F895" s="179"/>
      <c r="G895" s="179"/>
      <c r="H895" s="179"/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80"/>
      <c r="AK895" s="180"/>
      <c r="AM895" s="180"/>
      <c r="AO895" s="180"/>
    </row>
    <row r="896" spans="2:41" s="126" customFormat="1" ht="6.75" customHeight="1">
      <c r="B896" s="179"/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80"/>
      <c r="AK896" s="180"/>
      <c r="AM896" s="180"/>
      <c r="AO896" s="180"/>
    </row>
    <row r="897" spans="2:41" s="126" customFormat="1" ht="6.75" customHeight="1">
      <c r="B897" s="179"/>
      <c r="C897" s="179"/>
      <c r="D897" s="179"/>
      <c r="E897" s="179"/>
      <c r="F897" s="179"/>
      <c r="G897" s="179"/>
      <c r="H897" s="179"/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80"/>
      <c r="AK897" s="180"/>
      <c r="AM897" s="180"/>
      <c r="AO897" s="180"/>
    </row>
    <row r="898" spans="2:41" s="126" customFormat="1" ht="6.75" customHeight="1">
      <c r="B898" s="179"/>
      <c r="C898" s="179"/>
      <c r="D898" s="179"/>
      <c r="E898" s="179"/>
      <c r="F898" s="179"/>
      <c r="G898" s="179"/>
      <c r="H898" s="179"/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80"/>
      <c r="AK898" s="180"/>
      <c r="AM898" s="180"/>
      <c r="AO898" s="180"/>
    </row>
    <row r="899" spans="2:41" s="126" customFormat="1" ht="6.75" customHeight="1">
      <c r="B899" s="179"/>
      <c r="C899" s="179"/>
      <c r="D899" s="179"/>
      <c r="E899" s="179"/>
      <c r="F899" s="179"/>
      <c r="G899" s="179"/>
      <c r="H899" s="179"/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80"/>
      <c r="AK899" s="180"/>
      <c r="AM899" s="180"/>
      <c r="AO899" s="180"/>
    </row>
    <row r="900" spans="2:41" s="126" customFormat="1" ht="6.75" customHeight="1">
      <c r="B900" s="179"/>
      <c r="C900" s="179"/>
      <c r="D900" s="179"/>
      <c r="E900" s="179"/>
      <c r="F900" s="179"/>
      <c r="G900" s="179"/>
      <c r="H900" s="179"/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80"/>
      <c r="AK900" s="180"/>
      <c r="AM900" s="180"/>
      <c r="AO900" s="180"/>
    </row>
    <row r="901" spans="2:41" s="126" customFormat="1" ht="6.75" customHeight="1">
      <c r="B901" s="179"/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80"/>
      <c r="AK901" s="180"/>
      <c r="AM901" s="180"/>
      <c r="AO901" s="180"/>
    </row>
    <row r="902" spans="2:41" s="126" customFormat="1" ht="6.75" customHeight="1">
      <c r="B902" s="179"/>
      <c r="C902" s="179"/>
      <c r="D902" s="179"/>
      <c r="E902" s="179"/>
      <c r="F902" s="179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80"/>
      <c r="AK902" s="180"/>
      <c r="AM902" s="180"/>
      <c r="AO902" s="180"/>
    </row>
    <row r="903" spans="2:41" s="126" customFormat="1" ht="6.75" customHeight="1">
      <c r="B903" s="179"/>
      <c r="C903" s="179"/>
      <c r="D903" s="179"/>
      <c r="E903" s="179"/>
      <c r="F903" s="179"/>
      <c r="G903" s="179"/>
      <c r="H903" s="179"/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80"/>
      <c r="AK903" s="180"/>
      <c r="AM903" s="180"/>
      <c r="AO903" s="180"/>
    </row>
    <row r="904" spans="2:41" s="126" customFormat="1" ht="6.75" customHeight="1">
      <c r="B904" s="179"/>
      <c r="C904" s="179"/>
      <c r="D904" s="179"/>
      <c r="E904" s="179"/>
      <c r="F904" s="179"/>
      <c r="G904" s="179"/>
      <c r="H904" s="179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80"/>
      <c r="AK904" s="180"/>
      <c r="AM904" s="180"/>
      <c r="AO904" s="180"/>
    </row>
    <row r="905" spans="2:41" s="126" customFormat="1" ht="6.75" customHeight="1">
      <c r="B905" s="179"/>
      <c r="C905" s="179"/>
      <c r="D905" s="179"/>
      <c r="E905" s="179"/>
      <c r="F905" s="179"/>
      <c r="G905" s="179"/>
      <c r="H905" s="179"/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80"/>
      <c r="AK905" s="180"/>
      <c r="AM905" s="180"/>
      <c r="AO905" s="180"/>
    </row>
    <row r="906" spans="2:41" s="126" customFormat="1" ht="6.75" customHeight="1">
      <c r="B906" s="179"/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80"/>
      <c r="AK906" s="180"/>
      <c r="AM906" s="180"/>
      <c r="AO906" s="180"/>
    </row>
    <row r="907" spans="2:41" s="126" customFormat="1" ht="6.75" customHeight="1">
      <c r="B907" s="179"/>
      <c r="C907" s="179"/>
      <c r="D907" s="179"/>
      <c r="E907" s="179"/>
      <c r="F907" s="179"/>
      <c r="G907" s="179"/>
      <c r="H907" s="179"/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80"/>
      <c r="AK907" s="180"/>
      <c r="AM907" s="180"/>
      <c r="AO907" s="180"/>
    </row>
    <row r="908" spans="2:41" s="126" customFormat="1" ht="6.75" customHeight="1">
      <c r="B908" s="179"/>
      <c r="C908" s="179"/>
      <c r="D908" s="179"/>
      <c r="E908" s="179"/>
      <c r="F908" s="179"/>
      <c r="G908" s="179"/>
      <c r="H908" s="179"/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80"/>
      <c r="AK908" s="180"/>
      <c r="AM908" s="180"/>
      <c r="AO908" s="180"/>
    </row>
    <row r="909" spans="2:41" s="126" customFormat="1" ht="6.75" customHeight="1">
      <c r="B909" s="179"/>
      <c r="C909" s="179"/>
      <c r="D909" s="179"/>
      <c r="E909" s="179"/>
      <c r="F909" s="179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80"/>
      <c r="AK909" s="180"/>
      <c r="AM909" s="180"/>
      <c r="AO909" s="180"/>
    </row>
    <row r="910" spans="2:41" s="126" customFormat="1" ht="6.75" customHeight="1">
      <c r="B910" s="179"/>
      <c r="C910" s="179"/>
      <c r="D910" s="179"/>
      <c r="E910" s="179"/>
      <c r="F910" s="179"/>
      <c r="G910" s="179"/>
      <c r="H910" s="179"/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80"/>
      <c r="AK910" s="180"/>
      <c r="AM910" s="180"/>
      <c r="AO910" s="180"/>
    </row>
    <row r="911" spans="2:41" s="126" customFormat="1" ht="6.75" customHeight="1">
      <c r="B911" s="179"/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80"/>
      <c r="AK911" s="180"/>
      <c r="AM911" s="180"/>
      <c r="AO911" s="180"/>
    </row>
    <row r="912" spans="2:41" s="126" customFormat="1" ht="6.75" customHeight="1">
      <c r="B912" s="179"/>
      <c r="C912" s="179"/>
      <c r="D912" s="179"/>
      <c r="E912" s="179"/>
      <c r="F912" s="179"/>
      <c r="G912" s="179"/>
      <c r="H912" s="179"/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80"/>
      <c r="AK912" s="180"/>
      <c r="AM912" s="180"/>
      <c r="AO912" s="180"/>
    </row>
    <row r="913" spans="2:41" s="126" customFormat="1" ht="6.75" customHeight="1"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80"/>
      <c r="AK913" s="180"/>
      <c r="AM913" s="180"/>
      <c r="AO913" s="180"/>
    </row>
    <row r="914" spans="2:41" s="126" customFormat="1" ht="6.75" customHeight="1">
      <c r="B914" s="179"/>
      <c r="C914" s="179"/>
      <c r="D914" s="179"/>
      <c r="E914" s="179"/>
      <c r="F914" s="179"/>
      <c r="G914" s="179"/>
      <c r="H914" s="179"/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80"/>
      <c r="AK914" s="180"/>
      <c r="AM914" s="180"/>
      <c r="AO914" s="180"/>
    </row>
    <row r="915" spans="2:41" s="126" customFormat="1" ht="6.75" customHeight="1">
      <c r="B915" s="179"/>
      <c r="C915" s="179"/>
      <c r="D915" s="179"/>
      <c r="E915" s="179"/>
      <c r="F915" s="179"/>
      <c r="G915" s="179"/>
      <c r="H915" s="179"/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80"/>
      <c r="AK915" s="180"/>
      <c r="AM915" s="180"/>
      <c r="AO915" s="180"/>
    </row>
    <row r="916" spans="2:41" s="126" customFormat="1" ht="6.75" customHeight="1">
      <c r="B916" s="179"/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80"/>
      <c r="AK916" s="180"/>
      <c r="AM916" s="180"/>
      <c r="AO916" s="180"/>
    </row>
    <row r="917" spans="2:41" s="126" customFormat="1" ht="6.75" customHeight="1">
      <c r="B917" s="179"/>
      <c r="C917" s="179"/>
      <c r="D917" s="179"/>
      <c r="E917" s="179"/>
      <c r="F917" s="179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80"/>
      <c r="AK917" s="180"/>
      <c r="AM917" s="180"/>
      <c r="AO917" s="180"/>
    </row>
    <row r="918" spans="2:41" s="126" customFormat="1" ht="6.75" customHeight="1">
      <c r="B918" s="179"/>
      <c r="C918" s="179"/>
      <c r="D918" s="179"/>
      <c r="E918" s="179"/>
      <c r="F918" s="179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80"/>
      <c r="AK918" s="180"/>
      <c r="AM918" s="180"/>
      <c r="AO918" s="180"/>
    </row>
    <row r="919" spans="2:41" s="126" customFormat="1" ht="6.75" customHeight="1">
      <c r="B919" s="179"/>
      <c r="C919" s="179"/>
      <c r="D919" s="179"/>
      <c r="E919" s="179"/>
      <c r="F919" s="179"/>
      <c r="G919" s="179"/>
      <c r="H919" s="179"/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80"/>
      <c r="AK919" s="180"/>
      <c r="AM919" s="180"/>
      <c r="AO919" s="180"/>
    </row>
    <row r="920" spans="2:41" s="126" customFormat="1" ht="6.75" customHeight="1">
      <c r="B920" s="179"/>
      <c r="C920" s="179"/>
      <c r="D920" s="179"/>
      <c r="E920" s="179"/>
      <c r="F920" s="179"/>
      <c r="G920" s="179"/>
      <c r="H920" s="179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80"/>
      <c r="AK920" s="180"/>
      <c r="AM920" s="180"/>
      <c r="AO920" s="180"/>
    </row>
    <row r="921" spans="2:41" s="126" customFormat="1" ht="6.75" customHeight="1">
      <c r="B921" s="179"/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80"/>
      <c r="AK921" s="180"/>
      <c r="AM921" s="180"/>
      <c r="AO921" s="180"/>
    </row>
    <row r="922" spans="2:41" s="126" customFormat="1" ht="6.75" customHeight="1">
      <c r="B922" s="179"/>
      <c r="C922" s="179"/>
      <c r="D922" s="179"/>
      <c r="E922" s="179"/>
      <c r="F922" s="179"/>
      <c r="G922" s="179"/>
      <c r="H922" s="179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80"/>
      <c r="AK922" s="180"/>
      <c r="AM922" s="180"/>
      <c r="AO922" s="180"/>
    </row>
    <row r="923" spans="2:41" s="126" customFormat="1" ht="6.75" customHeight="1">
      <c r="B923" s="179"/>
      <c r="C923" s="179"/>
      <c r="D923" s="179"/>
      <c r="E923" s="179"/>
      <c r="F923" s="179"/>
      <c r="G923" s="179"/>
      <c r="H923" s="179"/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80"/>
      <c r="AK923" s="180"/>
      <c r="AM923" s="180"/>
      <c r="AO923" s="180"/>
    </row>
    <row r="924" spans="2:41" s="126" customFormat="1" ht="6.75" customHeight="1">
      <c r="B924" s="179"/>
      <c r="C924" s="179"/>
      <c r="D924" s="179"/>
      <c r="E924" s="179"/>
      <c r="F924" s="179"/>
      <c r="G924" s="179"/>
      <c r="H924" s="179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80"/>
      <c r="AK924" s="180"/>
      <c r="AM924" s="180"/>
      <c r="AO924" s="180"/>
    </row>
    <row r="925" spans="2:41" s="126" customFormat="1" ht="6.75" customHeight="1">
      <c r="B925" s="179"/>
      <c r="C925" s="179"/>
      <c r="D925" s="179"/>
      <c r="E925" s="179"/>
      <c r="F925" s="179"/>
      <c r="G925" s="179"/>
      <c r="H925" s="179"/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80"/>
      <c r="AK925" s="180"/>
      <c r="AM925" s="180"/>
      <c r="AO925" s="180"/>
    </row>
    <row r="926" spans="2:41" s="126" customFormat="1" ht="6.75" customHeight="1">
      <c r="B926" s="179"/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80"/>
      <c r="AK926" s="180"/>
      <c r="AM926" s="180"/>
      <c r="AO926" s="180"/>
    </row>
    <row r="927" spans="2:41" s="126" customFormat="1" ht="6.75" customHeight="1">
      <c r="B927" s="179"/>
      <c r="C927" s="179"/>
      <c r="D927" s="179"/>
      <c r="E927" s="179"/>
      <c r="F927" s="179"/>
      <c r="G927" s="179"/>
      <c r="H927" s="179"/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80"/>
      <c r="AK927" s="180"/>
      <c r="AM927" s="180"/>
      <c r="AO927" s="180"/>
    </row>
    <row r="928" spans="2:41" s="126" customFormat="1" ht="6.75" customHeight="1">
      <c r="B928" s="179"/>
      <c r="C928" s="179"/>
      <c r="D928" s="179"/>
      <c r="E928" s="179"/>
      <c r="F928" s="179"/>
      <c r="G928" s="179"/>
      <c r="H928" s="179"/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80"/>
      <c r="AK928" s="180"/>
      <c r="AM928" s="180"/>
      <c r="AO928" s="180"/>
    </row>
    <row r="929" spans="2:41" s="126" customFormat="1" ht="6.75" customHeight="1">
      <c r="B929" s="179"/>
      <c r="C929" s="179"/>
      <c r="D929" s="179"/>
      <c r="E929" s="179"/>
      <c r="F929" s="179"/>
      <c r="G929" s="179"/>
      <c r="H929" s="179"/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80"/>
      <c r="AK929" s="180"/>
      <c r="AM929" s="180"/>
      <c r="AO929" s="180"/>
    </row>
    <row r="930" spans="2:41" s="126" customFormat="1" ht="6.75" customHeight="1">
      <c r="B930" s="179"/>
      <c r="C930" s="179"/>
      <c r="D930" s="179"/>
      <c r="E930" s="179"/>
      <c r="F930" s="179"/>
      <c r="G930" s="179"/>
      <c r="H930" s="179"/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80"/>
      <c r="AK930" s="180"/>
      <c r="AM930" s="180"/>
      <c r="AO930" s="180"/>
    </row>
    <row r="931" spans="2:41" s="126" customFormat="1" ht="6.75" customHeight="1">
      <c r="B931" s="179"/>
      <c r="C931" s="179"/>
      <c r="D931" s="179"/>
      <c r="E931" s="179"/>
      <c r="F931" s="179"/>
      <c r="G931" s="179"/>
      <c r="H931" s="179"/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80"/>
      <c r="AK931" s="180"/>
      <c r="AM931" s="180"/>
      <c r="AO931" s="180"/>
    </row>
    <row r="932" spans="2:41" s="126" customFormat="1" ht="6.75" customHeight="1">
      <c r="B932" s="179"/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80"/>
      <c r="AK932" s="180"/>
      <c r="AM932" s="180"/>
      <c r="AO932" s="180"/>
    </row>
    <row r="933" spans="2:41" s="126" customFormat="1" ht="6.75" customHeight="1">
      <c r="B933" s="179"/>
      <c r="C933" s="179"/>
      <c r="D933" s="179"/>
      <c r="E933" s="179"/>
      <c r="F933" s="179"/>
      <c r="G933" s="179"/>
      <c r="H933" s="179"/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80"/>
      <c r="AK933" s="180"/>
      <c r="AM933" s="180"/>
      <c r="AO933" s="180"/>
    </row>
    <row r="934" spans="2:41" s="126" customFormat="1" ht="6.75" customHeight="1">
      <c r="B934" s="179"/>
      <c r="C934" s="179"/>
      <c r="D934" s="179"/>
      <c r="E934" s="179"/>
      <c r="F934" s="179"/>
      <c r="G934" s="179"/>
      <c r="H934" s="179"/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80"/>
      <c r="AK934" s="180"/>
      <c r="AM934" s="180"/>
      <c r="AO934" s="180"/>
    </row>
    <row r="935" spans="2:41" s="126" customFormat="1" ht="6.75" customHeight="1">
      <c r="B935" s="179"/>
      <c r="C935" s="179"/>
      <c r="D935" s="179"/>
      <c r="E935" s="179"/>
      <c r="F935" s="179"/>
      <c r="G935" s="179"/>
      <c r="H935" s="179"/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80"/>
      <c r="AK935" s="180"/>
      <c r="AM935" s="180"/>
      <c r="AO935" s="180"/>
    </row>
    <row r="936" spans="2:41" s="126" customFormat="1" ht="6.75" customHeight="1">
      <c r="B936" s="179"/>
      <c r="C936" s="179"/>
      <c r="D936" s="179"/>
      <c r="E936" s="179"/>
      <c r="F936" s="179"/>
      <c r="G936" s="179"/>
      <c r="H936" s="179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80"/>
      <c r="AK936" s="180"/>
      <c r="AM936" s="180"/>
      <c r="AO936" s="180"/>
    </row>
    <row r="937" spans="2:41" s="126" customFormat="1" ht="6.75" customHeight="1">
      <c r="B937" s="179"/>
      <c r="C937" s="179"/>
      <c r="D937" s="179"/>
      <c r="E937" s="179"/>
      <c r="F937" s="179"/>
      <c r="G937" s="179"/>
      <c r="H937" s="179"/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80"/>
      <c r="AK937" s="180"/>
      <c r="AM937" s="180"/>
      <c r="AO937" s="180"/>
    </row>
    <row r="938" spans="2:41" s="126" customFormat="1" ht="6.75" customHeight="1">
      <c r="B938" s="179"/>
      <c r="C938" s="179"/>
      <c r="D938" s="179"/>
      <c r="E938" s="179"/>
      <c r="F938" s="179"/>
      <c r="G938" s="179"/>
      <c r="H938" s="179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80"/>
      <c r="AK938" s="180"/>
      <c r="AM938" s="180"/>
      <c r="AO938" s="180"/>
    </row>
    <row r="939" spans="2:41" s="126" customFormat="1" ht="6.75" customHeight="1">
      <c r="B939" s="179"/>
      <c r="C939" s="179"/>
      <c r="D939" s="179"/>
      <c r="E939" s="179"/>
      <c r="F939" s="179"/>
      <c r="G939" s="179"/>
      <c r="H939" s="179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80"/>
      <c r="AK939" s="180"/>
      <c r="AM939" s="180"/>
      <c r="AO939" s="180"/>
    </row>
    <row r="940" spans="2:41" s="126" customFormat="1" ht="6.75" customHeight="1">
      <c r="B940" s="179"/>
      <c r="C940" s="179"/>
      <c r="D940" s="179"/>
      <c r="E940" s="179"/>
      <c r="F940" s="179"/>
      <c r="G940" s="179"/>
      <c r="H940" s="179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80"/>
      <c r="AK940" s="180"/>
      <c r="AM940" s="180"/>
      <c r="AO940" s="180"/>
    </row>
    <row r="941" spans="2:41" s="126" customFormat="1" ht="6.75" customHeight="1">
      <c r="B941" s="179"/>
      <c r="C941" s="179"/>
      <c r="D941" s="179"/>
      <c r="E941" s="179"/>
      <c r="F941" s="179"/>
      <c r="G941" s="179"/>
      <c r="H941" s="179"/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80"/>
      <c r="AK941" s="180"/>
      <c r="AM941" s="180"/>
      <c r="AO941" s="180"/>
    </row>
    <row r="942" spans="2:41" s="126" customFormat="1" ht="6.75" customHeight="1">
      <c r="B942" s="179"/>
      <c r="C942" s="179"/>
      <c r="D942" s="179"/>
      <c r="E942" s="179"/>
      <c r="F942" s="179"/>
      <c r="G942" s="179"/>
      <c r="H942" s="179"/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80"/>
      <c r="AK942" s="180"/>
      <c r="AM942" s="180"/>
      <c r="AO942" s="180"/>
    </row>
    <row r="943" spans="2:41" s="126" customFormat="1" ht="6.75" customHeight="1">
      <c r="B943" s="179"/>
      <c r="C943" s="179"/>
      <c r="D943" s="179"/>
      <c r="E943" s="179"/>
      <c r="F943" s="179"/>
      <c r="G943" s="179"/>
      <c r="H943" s="179"/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80"/>
      <c r="AK943" s="180"/>
      <c r="AM943" s="180"/>
      <c r="AO943" s="180"/>
    </row>
    <row r="944" spans="2:41" s="126" customFormat="1" ht="6.75" customHeight="1">
      <c r="B944" s="179"/>
      <c r="C944" s="179"/>
      <c r="D944" s="179"/>
      <c r="E944" s="179"/>
      <c r="F944" s="179"/>
      <c r="G944" s="179"/>
      <c r="H944" s="179"/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80"/>
      <c r="AK944" s="180"/>
      <c r="AM944" s="180"/>
      <c r="AO944" s="180"/>
    </row>
    <row r="945" spans="2:41" s="126" customFormat="1" ht="6.75" customHeight="1">
      <c r="B945" s="179"/>
      <c r="C945" s="179"/>
      <c r="D945" s="179"/>
      <c r="E945" s="179"/>
      <c r="F945" s="179"/>
      <c r="G945" s="179"/>
      <c r="H945" s="179"/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80"/>
      <c r="AK945" s="180"/>
      <c r="AM945" s="180"/>
      <c r="AO945" s="180"/>
    </row>
    <row r="946" spans="2:41" s="126" customFormat="1" ht="6.75" customHeight="1">
      <c r="B946" s="179"/>
      <c r="C946" s="179"/>
      <c r="D946" s="179"/>
      <c r="E946" s="179"/>
      <c r="F946" s="179"/>
      <c r="G946" s="179"/>
      <c r="H946" s="179"/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80"/>
      <c r="AK946" s="180"/>
      <c r="AM946" s="180"/>
      <c r="AO946" s="180"/>
    </row>
    <row r="947" spans="2:41" s="126" customFormat="1" ht="6.75" customHeight="1">
      <c r="B947" s="179"/>
      <c r="C947" s="179"/>
      <c r="D947" s="179"/>
      <c r="E947" s="179"/>
      <c r="F947" s="179"/>
      <c r="G947" s="179"/>
      <c r="H947" s="179"/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80"/>
      <c r="AK947" s="180"/>
      <c r="AM947" s="180"/>
      <c r="AO947" s="180"/>
    </row>
    <row r="948" spans="2:41" s="126" customFormat="1" ht="6.75" customHeight="1">
      <c r="B948" s="179"/>
      <c r="C948" s="179"/>
      <c r="D948" s="179"/>
      <c r="E948" s="179"/>
      <c r="F948" s="179"/>
      <c r="G948" s="179"/>
      <c r="H948" s="179"/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80"/>
      <c r="AK948" s="180"/>
      <c r="AM948" s="180"/>
      <c r="AO948" s="180"/>
    </row>
    <row r="949" spans="2:41" s="126" customFormat="1" ht="6.75" customHeight="1">
      <c r="B949" s="179"/>
      <c r="C949" s="179"/>
      <c r="D949" s="179"/>
      <c r="E949" s="179"/>
      <c r="F949" s="179"/>
      <c r="G949" s="179"/>
      <c r="H949" s="179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80"/>
      <c r="AK949" s="180"/>
      <c r="AM949" s="180"/>
      <c r="AO949" s="180"/>
    </row>
    <row r="950" spans="2:41" s="126" customFormat="1" ht="6.75" customHeight="1">
      <c r="B950" s="179"/>
      <c r="C950" s="179"/>
      <c r="D950" s="179"/>
      <c r="E950" s="179"/>
      <c r="F950" s="179"/>
      <c r="G950" s="179"/>
      <c r="H950" s="179"/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80"/>
      <c r="AK950" s="180"/>
      <c r="AM950" s="180"/>
      <c r="AO950" s="180"/>
    </row>
    <row r="951" spans="2:41" s="126" customFormat="1" ht="6.75" customHeight="1">
      <c r="B951" s="179"/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80"/>
      <c r="AK951" s="180"/>
      <c r="AM951" s="180"/>
      <c r="AO951" s="180"/>
    </row>
    <row r="952" spans="2:41" s="126" customFormat="1" ht="6.75" customHeight="1">
      <c r="B952" s="179"/>
      <c r="C952" s="179"/>
      <c r="D952" s="179"/>
      <c r="E952" s="179"/>
      <c r="F952" s="179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80"/>
      <c r="AK952" s="180"/>
      <c r="AM952" s="180"/>
      <c r="AO952" s="180"/>
    </row>
    <row r="953" spans="2:41" s="126" customFormat="1" ht="6.75" customHeight="1">
      <c r="B953" s="179"/>
      <c r="C953" s="179"/>
      <c r="D953" s="179"/>
      <c r="E953" s="179"/>
      <c r="F953" s="179"/>
      <c r="G953" s="179"/>
      <c r="H953" s="179"/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80"/>
      <c r="AK953" s="180"/>
      <c r="AM953" s="180"/>
      <c r="AO953" s="180"/>
    </row>
    <row r="954" spans="2:41" s="126" customFormat="1" ht="6.75" customHeight="1">
      <c r="B954" s="179"/>
      <c r="C954" s="179"/>
      <c r="D954" s="179"/>
      <c r="E954" s="179"/>
      <c r="F954" s="179"/>
      <c r="G954" s="179"/>
      <c r="H954" s="179"/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80"/>
      <c r="AK954" s="180"/>
      <c r="AM954" s="180"/>
      <c r="AO954" s="180"/>
    </row>
    <row r="955" spans="2:41" s="126" customFormat="1" ht="6.75" customHeight="1">
      <c r="B955" s="179"/>
      <c r="C955" s="179"/>
      <c r="D955" s="179"/>
      <c r="E955" s="179"/>
      <c r="F955" s="179"/>
      <c r="G955" s="179"/>
      <c r="H955" s="179"/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80"/>
      <c r="AK955" s="180"/>
      <c r="AM955" s="180"/>
      <c r="AO955" s="180"/>
    </row>
    <row r="956" spans="2:41" s="126" customFormat="1" ht="6.75" customHeight="1">
      <c r="B956" s="179"/>
      <c r="C956" s="179"/>
      <c r="D956" s="179"/>
      <c r="E956" s="179"/>
      <c r="F956" s="179"/>
      <c r="G956" s="179"/>
      <c r="H956" s="179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80"/>
      <c r="AK956" s="180"/>
      <c r="AM956" s="180"/>
      <c r="AO956" s="180"/>
    </row>
    <row r="957" spans="2:41" s="126" customFormat="1" ht="6.75" customHeight="1">
      <c r="B957" s="179"/>
      <c r="C957" s="179"/>
      <c r="D957" s="179"/>
      <c r="E957" s="179"/>
      <c r="F957" s="179"/>
      <c r="G957" s="179"/>
      <c r="H957" s="179"/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80"/>
      <c r="AK957" s="180"/>
      <c r="AM957" s="180"/>
      <c r="AO957" s="180"/>
    </row>
    <row r="958" spans="2:41" s="126" customFormat="1" ht="6.75" customHeight="1">
      <c r="B958" s="179"/>
      <c r="C958" s="179"/>
      <c r="D958" s="179"/>
      <c r="E958" s="179"/>
      <c r="F958" s="179"/>
      <c r="G958" s="179"/>
      <c r="H958" s="179"/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80"/>
      <c r="AK958" s="180"/>
      <c r="AM958" s="180"/>
      <c r="AO958" s="180"/>
    </row>
    <row r="959" spans="2:41" s="126" customFormat="1" ht="6.75" customHeight="1">
      <c r="B959" s="179"/>
      <c r="C959" s="179"/>
      <c r="D959" s="179"/>
      <c r="E959" s="179"/>
      <c r="F959" s="179"/>
      <c r="G959" s="179"/>
      <c r="H959" s="179"/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80"/>
      <c r="AK959" s="180"/>
      <c r="AM959" s="180"/>
      <c r="AO959" s="180"/>
    </row>
    <row r="960" spans="2:41" s="126" customFormat="1" ht="6.75" customHeight="1">
      <c r="B960" s="179"/>
      <c r="C960" s="179"/>
      <c r="D960" s="179"/>
      <c r="E960" s="179"/>
      <c r="F960" s="179"/>
      <c r="G960" s="179"/>
      <c r="H960" s="179"/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80"/>
      <c r="AK960" s="180"/>
      <c r="AM960" s="180"/>
      <c r="AO960" s="180"/>
    </row>
    <row r="961" spans="2:41" s="126" customFormat="1" ht="6.75" customHeight="1">
      <c r="B961" s="179"/>
      <c r="C961" s="179"/>
      <c r="D961" s="179"/>
      <c r="E961" s="179"/>
      <c r="F961" s="179"/>
      <c r="G961" s="179"/>
      <c r="H961" s="179"/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80"/>
      <c r="AK961" s="180"/>
      <c r="AM961" s="180"/>
      <c r="AO961" s="180"/>
    </row>
    <row r="962" spans="2:41" s="126" customFormat="1" ht="6.75" customHeight="1">
      <c r="B962" s="179"/>
      <c r="C962" s="17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80"/>
      <c r="AK962" s="180"/>
      <c r="AM962" s="180"/>
      <c r="AO962" s="180"/>
    </row>
    <row r="963" spans="2:41" s="126" customFormat="1" ht="6.75" customHeight="1">
      <c r="B963" s="179"/>
      <c r="C963" s="179"/>
      <c r="D963" s="179"/>
      <c r="E963" s="179"/>
      <c r="F963" s="179"/>
      <c r="G963" s="179"/>
      <c r="H963" s="179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80"/>
      <c r="AK963" s="180"/>
      <c r="AM963" s="180"/>
      <c r="AO963" s="180"/>
    </row>
    <row r="964" spans="2:41" s="126" customFormat="1" ht="6.75" customHeight="1"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80"/>
      <c r="AK964" s="180"/>
      <c r="AM964" s="180"/>
      <c r="AO964" s="180"/>
    </row>
    <row r="965" spans="2:41" s="126" customFormat="1" ht="6.75" customHeight="1">
      <c r="B965" s="179"/>
      <c r="C965" s="179"/>
      <c r="D965" s="179"/>
      <c r="E965" s="179"/>
      <c r="F965" s="179"/>
      <c r="G965" s="179"/>
      <c r="H965" s="179"/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80"/>
      <c r="AK965" s="180"/>
      <c r="AM965" s="180"/>
      <c r="AO965" s="180"/>
    </row>
    <row r="966" spans="2:41" s="126" customFormat="1" ht="6.75" customHeight="1">
      <c r="B966" s="179"/>
      <c r="C966" s="179"/>
      <c r="D966" s="179"/>
      <c r="E966" s="179"/>
      <c r="F966" s="179"/>
      <c r="G966" s="179"/>
      <c r="H966" s="179"/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80"/>
      <c r="AK966" s="180"/>
      <c r="AM966" s="180"/>
      <c r="AO966" s="180"/>
    </row>
    <row r="967" spans="2:41" s="126" customFormat="1" ht="6.75" customHeight="1">
      <c r="B967" s="179"/>
      <c r="C967" s="179"/>
      <c r="D967" s="179"/>
      <c r="E967" s="179"/>
      <c r="F967" s="179"/>
      <c r="G967" s="179"/>
      <c r="H967" s="179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80"/>
      <c r="AK967" s="180"/>
      <c r="AM967" s="180"/>
      <c r="AO967" s="180"/>
    </row>
    <row r="968" spans="2:41" s="126" customFormat="1" ht="6.75" customHeight="1">
      <c r="B968" s="179"/>
      <c r="C968" s="179"/>
      <c r="D968" s="179"/>
      <c r="E968" s="179"/>
      <c r="F968" s="179"/>
      <c r="G968" s="179"/>
      <c r="H968" s="179"/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80"/>
      <c r="AK968" s="180"/>
      <c r="AM968" s="180"/>
      <c r="AO968" s="180"/>
    </row>
    <row r="969" spans="2:41" s="126" customFormat="1" ht="6.75" customHeight="1">
      <c r="B969" s="179"/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80"/>
      <c r="AK969" s="180"/>
      <c r="AM969" s="180"/>
      <c r="AO969" s="180"/>
    </row>
    <row r="970" spans="2:41" s="126" customFormat="1" ht="6.75" customHeight="1">
      <c r="B970" s="179"/>
      <c r="C970" s="179"/>
      <c r="D970" s="179"/>
      <c r="E970" s="179"/>
      <c r="F970" s="179"/>
      <c r="G970" s="179"/>
      <c r="H970" s="179"/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80"/>
      <c r="AK970" s="180"/>
      <c r="AM970" s="180"/>
      <c r="AO970" s="180"/>
    </row>
    <row r="971" spans="2:41" s="126" customFormat="1" ht="6.75" customHeight="1">
      <c r="B971" s="179"/>
      <c r="C971" s="179"/>
      <c r="D971" s="179"/>
      <c r="E971" s="179"/>
      <c r="F971" s="179"/>
      <c r="G971" s="179"/>
      <c r="H971" s="179"/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80"/>
      <c r="AK971" s="180"/>
      <c r="AM971" s="180"/>
      <c r="AO971" s="180"/>
    </row>
    <row r="972" spans="2:41" s="126" customFormat="1" ht="6.75" customHeight="1">
      <c r="B972" s="179"/>
      <c r="C972" s="179"/>
      <c r="D972" s="179"/>
      <c r="E972" s="179"/>
      <c r="F972" s="179"/>
      <c r="G972" s="179"/>
      <c r="H972" s="179"/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80"/>
      <c r="AK972" s="180"/>
      <c r="AM972" s="180"/>
      <c r="AO972" s="180"/>
    </row>
    <row r="973" spans="2:41" s="126" customFormat="1" ht="6.75" customHeight="1">
      <c r="B973" s="179"/>
      <c r="C973" s="179"/>
      <c r="D973" s="179"/>
      <c r="E973" s="179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80"/>
      <c r="AK973" s="180"/>
      <c r="AM973" s="180"/>
      <c r="AO973" s="180"/>
    </row>
    <row r="974" spans="2:41" s="126" customFormat="1" ht="6.75" customHeight="1">
      <c r="B974" s="179"/>
      <c r="C974" s="179"/>
      <c r="D974" s="179"/>
      <c r="E974" s="179"/>
      <c r="F974" s="179"/>
      <c r="G974" s="179"/>
      <c r="H974" s="179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80"/>
      <c r="AK974" s="180"/>
      <c r="AM974" s="180"/>
      <c r="AO974" s="180"/>
    </row>
    <row r="975" spans="2:41" s="126" customFormat="1" ht="6.75" customHeight="1">
      <c r="B975" s="179"/>
      <c r="C975" s="179"/>
      <c r="D975" s="179"/>
      <c r="E975" s="179"/>
      <c r="F975" s="179"/>
      <c r="G975" s="179"/>
      <c r="H975" s="179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80"/>
      <c r="AK975" s="180"/>
      <c r="AM975" s="180"/>
      <c r="AO975" s="180"/>
    </row>
    <row r="976" spans="2:41" s="126" customFormat="1" ht="6.75" customHeight="1"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80"/>
      <c r="AK976" s="180"/>
      <c r="AM976" s="180"/>
      <c r="AO976" s="180"/>
    </row>
    <row r="977" spans="2:41" s="126" customFormat="1" ht="6.75" customHeight="1">
      <c r="B977" s="179"/>
      <c r="C977" s="179"/>
      <c r="D977" s="179"/>
      <c r="E977" s="179"/>
      <c r="F977" s="179"/>
      <c r="G977" s="179"/>
      <c r="H977" s="179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80"/>
      <c r="AK977" s="180"/>
      <c r="AM977" s="180"/>
      <c r="AO977" s="180"/>
    </row>
    <row r="978" spans="2:41" s="126" customFormat="1" ht="6.75" customHeight="1">
      <c r="B978" s="179"/>
      <c r="C978" s="179"/>
      <c r="D978" s="179"/>
      <c r="E978" s="179"/>
      <c r="F978" s="179"/>
      <c r="G978" s="179"/>
      <c r="H978" s="179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80"/>
      <c r="AK978" s="180"/>
      <c r="AM978" s="180"/>
      <c r="AO978" s="180"/>
    </row>
    <row r="979" spans="2:41" s="126" customFormat="1" ht="6.75" customHeight="1">
      <c r="B979" s="179"/>
      <c r="C979" s="179"/>
      <c r="D979" s="179"/>
      <c r="E979" s="179"/>
      <c r="F979" s="179"/>
      <c r="G979" s="179"/>
      <c r="H979" s="179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80"/>
      <c r="AK979" s="180"/>
      <c r="AM979" s="180"/>
      <c r="AO979" s="180"/>
    </row>
    <row r="980" spans="2:41" s="126" customFormat="1" ht="6.75" customHeight="1">
      <c r="B980" s="179"/>
      <c r="C980" s="179"/>
      <c r="D980" s="179"/>
      <c r="E980" s="179"/>
      <c r="F980" s="179"/>
      <c r="G980" s="179"/>
      <c r="H980" s="179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80"/>
      <c r="AK980" s="180"/>
      <c r="AM980" s="180"/>
      <c r="AO980" s="180"/>
    </row>
    <row r="981" spans="2:41" s="126" customFormat="1" ht="6.75" customHeight="1">
      <c r="B981" s="179"/>
      <c r="C981" s="179"/>
      <c r="D981" s="179"/>
      <c r="E981" s="179"/>
      <c r="F981" s="179"/>
      <c r="G981" s="179"/>
      <c r="H981" s="179"/>
      <c r="I981" s="179"/>
      <c r="J981" s="179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80"/>
      <c r="AK981" s="180"/>
      <c r="AM981" s="180"/>
      <c r="AO981" s="180"/>
    </row>
    <row r="982" spans="2:41" s="126" customFormat="1" ht="6.75" customHeight="1">
      <c r="B982" s="179"/>
      <c r="C982" s="179"/>
      <c r="D982" s="179"/>
      <c r="E982" s="179"/>
      <c r="F982" s="179"/>
      <c r="G982" s="179"/>
      <c r="H982" s="179"/>
      <c r="I982" s="179"/>
      <c r="J982" s="179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80"/>
      <c r="AK982" s="180"/>
      <c r="AM982" s="180"/>
      <c r="AO982" s="180"/>
    </row>
    <row r="983" spans="2:41" s="126" customFormat="1" ht="6.75" customHeight="1">
      <c r="B983" s="179"/>
      <c r="C983" s="179"/>
      <c r="D983" s="179"/>
      <c r="E983" s="179"/>
      <c r="F983" s="179"/>
      <c r="G983" s="179"/>
      <c r="H983" s="179"/>
      <c r="I983" s="179"/>
      <c r="J983" s="179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80"/>
      <c r="AK983" s="180"/>
      <c r="AM983" s="180"/>
      <c r="AO983" s="180"/>
    </row>
    <row r="984" spans="2:41" s="126" customFormat="1" ht="6.75" customHeight="1">
      <c r="B984" s="179"/>
      <c r="C984" s="179"/>
      <c r="D984" s="179"/>
      <c r="E984" s="179"/>
      <c r="F984" s="179"/>
      <c r="G984" s="179"/>
      <c r="H984" s="179"/>
      <c r="I984" s="179"/>
      <c r="J984" s="179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80"/>
      <c r="AK984" s="180"/>
      <c r="AM984" s="180"/>
      <c r="AO984" s="180"/>
    </row>
    <row r="985" spans="2:41" s="126" customFormat="1" ht="6.75" customHeight="1">
      <c r="B985" s="179"/>
      <c r="C985" s="179"/>
      <c r="D985" s="179"/>
      <c r="E985" s="179"/>
      <c r="F985" s="179"/>
      <c r="G985" s="179"/>
      <c r="H985" s="179"/>
      <c r="I985" s="179"/>
      <c r="J985" s="179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80"/>
      <c r="AK985" s="180"/>
      <c r="AM985" s="180"/>
      <c r="AO985" s="180"/>
    </row>
    <row r="986" spans="2:41" s="126" customFormat="1" ht="6.75" customHeight="1">
      <c r="B986" s="179"/>
      <c r="C986" s="179"/>
      <c r="D986" s="179"/>
      <c r="E986" s="179"/>
      <c r="F986" s="179"/>
      <c r="G986" s="179"/>
      <c r="H986" s="179"/>
      <c r="I986" s="179"/>
      <c r="J986" s="179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80"/>
      <c r="AK986" s="180"/>
      <c r="AM986" s="180"/>
      <c r="AO986" s="180"/>
    </row>
    <row r="987" spans="2:41" s="126" customFormat="1" ht="6.75" customHeight="1">
      <c r="B987" s="179"/>
      <c r="C987" s="179"/>
      <c r="D987" s="179"/>
      <c r="E987" s="179"/>
      <c r="F987" s="179"/>
      <c r="G987" s="179"/>
      <c r="H987" s="179"/>
      <c r="I987" s="179"/>
      <c r="J987" s="179"/>
      <c r="K987" s="179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80"/>
      <c r="AK987" s="180"/>
      <c r="AM987" s="180"/>
      <c r="AO987" s="180"/>
    </row>
    <row r="988" spans="2:41" s="126" customFormat="1" ht="6.75" customHeight="1">
      <c r="B988" s="179"/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80"/>
      <c r="AK988" s="180"/>
      <c r="AM988" s="180"/>
      <c r="AO988" s="180"/>
    </row>
    <row r="989" spans="2:41" s="126" customFormat="1" ht="6.75" customHeight="1">
      <c r="B989" s="179"/>
      <c r="C989" s="179"/>
      <c r="D989" s="179"/>
      <c r="E989" s="179"/>
      <c r="F989" s="179"/>
      <c r="G989" s="179"/>
      <c r="H989" s="179"/>
      <c r="I989" s="179"/>
      <c r="J989" s="179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80"/>
      <c r="AK989" s="180"/>
      <c r="AM989" s="180"/>
      <c r="AO989" s="180"/>
    </row>
    <row r="990" spans="2:41" s="126" customFormat="1" ht="6.75" customHeight="1">
      <c r="B990" s="179"/>
      <c r="C990" s="179"/>
      <c r="D990" s="179"/>
      <c r="E990" s="179"/>
      <c r="F990" s="179"/>
      <c r="G990" s="179"/>
      <c r="H990" s="179"/>
      <c r="I990" s="179"/>
      <c r="J990" s="179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80"/>
      <c r="AK990" s="180"/>
      <c r="AM990" s="180"/>
      <c r="AO990" s="180"/>
    </row>
    <row r="991" spans="2:41" s="126" customFormat="1" ht="6.75" customHeight="1">
      <c r="B991" s="179"/>
      <c r="C991" s="179"/>
      <c r="D991" s="179"/>
      <c r="E991" s="179"/>
      <c r="F991" s="179"/>
      <c r="G991" s="179"/>
      <c r="H991" s="179"/>
      <c r="I991" s="179"/>
      <c r="J991" s="179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80"/>
      <c r="AK991" s="180"/>
      <c r="AM991" s="180"/>
      <c r="AO991" s="180"/>
    </row>
    <row r="992" spans="2:41" s="126" customFormat="1" ht="6.75" customHeight="1">
      <c r="B992" s="179"/>
      <c r="C992" s="179"/>
      <c r="D992" s="179"/>
      <c r="E992" s="179"/>
      <c r="F992" s="179"/>
      <c r="G992" s="179"/>
      <c r="H992" s="179"/>
      <c r="I992" s="179"/>
      <c r="J992" s="179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80"/>
      <c r="AK992" s="180"/>
      <c r="AM992" s="180"/>
      <c r="AO992" s="180"/>
    </row>
    <row r="993" spans="2:41" s="126" customFormat="1" ht="6.75" customHeight="1">
      <c r="B993" s="179"/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  <c r="M993" s="179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80"/>
      <c r="AK993" s="180"/>
      <c r="AM993" s="180"/>
      <c r="AO993" s="180"/>
    </row>
    <row r="994" spans="2:41" s="126" customFormat="1" ht="6.75" customHeight="1">
      <c r="B994" s="179"/>
      <c r="C994" s="179"/>
      <c r="D994" s="179"/>
      <c r="E994" s="179"/>
      <c r="F994" s="179"/>
      <c r="G994" s="179"/>
      <c r="H994" s="179"/>
      <c r="I994" s="179"/>
      <c r="J994" s="179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80"/>
      <c r="AK994" s="180"/>
      <c r="AM994" s="180"/>
      <c r="AO994" s="180"/>
    </row>
    <row r="995" spans="2:41" s="126" customFormat="1" ht="6.75" customHeight="1">
      <c r="B995" s="179"/>
      <c r="C995" s="179"/>
      <c r="D995" s="179"/>
      <c r="E995" s="179"/>
      <c r="F995" s="179"/>
      <c r="G995" s="179"/>
      <c r="H995" s="179"/>
      <c r="I995" s="179"/>
      <c r="J995" s="179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80"/>
      <c r="AK995" s="180"/>
      <c r="AM995" s="180"/>
      <c r="AO995" s="180"/>
    </row>
    <row r="996" spans="2:41" s="126" customFormat="1" ht="6.75" customHeight="1">
      <c r="B996" s="179"/>
      <c r="C996" s="179"/>
      <c r="D996" s="179"/>
      <c r="E996" s="179"/>
      <c r="F996" s="179"/>
      <c r="G996" s="179"/>
      <c r="H996" s="179"/>
      <c r="I996" s="179"/>
      <c r="J996" s="179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80"/>
      <c r="AK996" s="180"/>
      <c r="AM996" s="180"/>
      <c r="AO996" s="180"/>
    </row>
    <row r="997" spans="2:41" s="126" customFormat="1" ht="6.75" customHeight="1">
      <c r="B997" s="179"/>
      <c r="C997" s="179"/>
      <c r="D997" s="179"/>
      <c r="E997" s="179"/>
      <c r="F997" s="179"/>
      <c r="G997" s="179"/>
      <c r="H997" s="179"/>
      <c r="I997" s="179"/>
      <c r="J997" s="179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80"/>
      <c r="AK997" s="180"/>
      <c r="AM997" s="180"/>
      <c r="AO997" s="180"/>
    </row>
    <row r="998" spans="2:41" s="126" customFormat="1" ht="6.75" customHeight="1">
      <c r="B998" s="179"/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80"/>
      <c r="AK998" s="180"/>
      <c r="AM998" s="180"/>
      <c r="AO998" s="180"/>
    </row>
    <row r="999" spans="2:41" s="126" customFormat="1" ht="6.75" customHeight="1">
      <c r="B999" s="179"/>
      <c r="C999" s="179"/>
      <c r="D999" s="179"/>
      <c r="E999" s="179"/>
      <c r="F999" s="179"/>
      <c r="G999" s="179"/>
      <c r="H999" s="179"/>
      <c r="I999" s="179"/>
      <c r="J999" s="179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80"/>
      <c r="AK999" s="180"/>
      <c r="AM999" s="180"/>
      <c r="AO999" s="180"/>
    </row>
    <row r="1000" spans="2:41" s="126" customFormat="1" ht="6.75" customHeight="1">
      <c r="B1000" s="179"/>
      <c r="C1000" s="179"/>
      <c r="D1000" s="179"/>
      <c r="E1000" s="179"/>
      <c r="F1000" s="179"/>
      <c r="G1000" s="179"/>
      <c r="H1000" s="179"/>
      <c r="I1000" s="179"/>
      <c r="J1000" s="179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80"/>
      <c r="AK1000" s="180"/>
      <c r="AM1000" s="180"/>
      <c r="AO1000" s="180"/>
    </row>
    <row r="1001" spans="2:41" s="126" customFormat="1" ht="6.75" customHeight="1">
      <c r="B1001" s="179"/>
      <c r="C1001" s="179"/>
      <c r="D1001" s="179"/>
      <c r="E1001" s="179"/>
      <c r="F1001" s="179"/>
      <c r="G1001" s="179"/>
      <c r="H1001" s="179"/>
      <c r="I1001" s="179"/>
      <c r="J1001" s="179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80"/>
      <c r="AK1001" s="180"/>
      <c r="AM1001" s="180"/>
      <c r="AO1001" s="180"/>
    </row>
    <row r="1002" spans="2:41" s="126" customFormat="1" ht="6.75" customHeight="1">
      <c r="B1002" s="179"/>
      <c r="C1002" s="179"/>
      <c r="D1002" s="179"/>
      <c r="E1002" s="179"/>
      <c r="F1002" s="179"/>
      <c r="G1002" s="179"/>
      <c r="H1002" s="179"/>
      <c r="I1002" s="179"/>
      <c r="J1002" s="179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80"/>
      <c r="AK1002" s="180"/>
      <c r="AM1002" s="180"/>
      <c r="AO1002" s="180"/>
    </row>
    <row r="1003" spans="2:41" s="126" customFormat="1" ht="6.75" customHeight="1">
      <c r="B1003" s="179"/>
      <c r="C1003" s="179"/>
      <c r="D1003" s="179"/>
      <c r="E1003" s="179"/>
      <c r="F1003" s="179"/>
      <c r="G1003" s="179"/>
      <c r="H1003" s="179"/>
      <c r="I1003" s="179"/>
      <c r="J1003" s="179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80"/>
      <c r="AK1003" s="180"/>
      <c r="AM1003" s="180"/>
      <c r="AO1003" s="180"/>
    </row>
    <row r="1004" spans="2:41" s="126" customFormat="1" ht="6.75" customHeight="1">
      <c r="B1004" s="179"/>
      <c r="C1004" s="179"/>
      <c r="D1004" s="179"/>
      <c r="E1004" s="179"/>
      <c r="F1004" s="179"/>
      <c r="G1004" s="179"/>
      <c r="H1004" s="179"/>
      <c r="I1004" s="179"/>
      <c r="J1004" s="179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80"/>
      <c r="AK1004" s="180"/>
      <c r="AM1004" s="180"/>
      <c r="AO1004" s="180"/>
    </row>
    <row r="1005" spans="2:41" s="126" customFormat="1" ht="6.75" customHeight="1">
      <c r="B1005" s="179"/>
      <c r="C1005" s="179"/>
      <c r="D1005" s="179"/>
      <c r="E1005" s="179"/>
      <c r="F1005" s="179"/>
      <c r="G1005" s="179"/>
      <c r="H1005" s="179"/>
      <c r="I1005" s="179"/>
      <c r="J1005" s="179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80"/>
      <c r="AK1005" s="180"/>
      <c r="AM1005" s="180"/>
      <c r="AO1005" s="180"/>
    </row>
    <row r="1006" spans="2:41" s="126" customFormat="1" ht="6.75" customHeight="1">
      <c r="B1006" s="179"/>
      <c r="C1006" s="179"/>
      <c r="D1006" s="179"/>
      <c r="E1006" s="179"/>
      <c r="F1006" s="179"/>
      <c r="G1006" s="179"/>
      <c r="H1006" s="179"/>
      <c r="I1006" s="179"/>
      <c r="J1006" s="179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80"/>
      <c r="AK1006" s="180"/>
      <c r="AM1006" s="180"/>
      <c r="AO1006" s="180"/>
    </row>
    <row r="1007" spans="2:41" s="126" customFormat="1" ht="6.75" customHeight="1">
      <c r="B1007" s="179"/>
      <c r="C1007" s="179"/>
      <c r="D1007" s="179"/>
      <c r="E1007" s="179"/>
      <c r="F1007" s="179"/>
      <c r="G1007" s="179"/>
      <c r="H1007" s="179"/>
      <c r="I1007" s="179"/>
      <c r="J1007" s="179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80"/>
      <c r="AK1007" s="180"/>
      <c r="AM1007" s="180"/>
      <c r="AO1007" s="180"/>
    </row>
    <row r="1008" spans="2:41" s="126" customFormat="1" ht="6.75" customHeight="1">
      <c r="B1008" s="179"/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80"/>
      <c r="AK1008" s="180"/>
      <c r="AM1008" s="180"/>
      <c r="AO1008" s="180"/>
    </row>
    <row r="1009" spans="2:41" s="126" customFormat="1" ht="6.75" customHeight="1">
      <c r="B1009" s="179"/>
      <c r="C1009" s="179"/>
      <c r="D1009" s="179"/>
      <c r="E1009" s="179"/>
      <c r="F1009" s="179"/>
      <c r="G1009" s="179"/>
      <c r="H1009" s="179"/>
      <c r="I1009" s="179"/>
      <c r="J1009" s="179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80"/>
      <c r="AK1009" s="180"/>
      <c r="AM1009" s="180"/>
      <c r="AO1009" s="180"/>
    </row>
    <row r="1010" spans="2:41" s="126" customFormat="1" ht="6.75" customHeight="1">
      <c r="B1010" s="179"/>
      <c r="C1010" s="179"/>
      <c r="D1010" s="179"/>
      <c r="E1010" s="179"/>
      <c r="F1010" s="179"/>
      <c r="G1010" s="179"/>
      <c r="H1010" s="179"/>
      <c r="I1010" s="179"/>
      <c r="J1010" s="179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80"/>
      <c r="AK1010" s="180"/>
      <c r="AM1010" s="180"/>
      <c r="AO1010" s="180"/>
    </row>
    <row r="1011" spans="2:41" s="126" customFormat="1" ht="6.75" customHeight="1">
      <c r="B1011" s="179"/>
      <c r="C1011" s="179"/>
      <c r="D1011" s="179"/>
      <c r="E1011" s="179"/>
      <c r="F1011" s="179"/>
      <c r="G1011" s="179"/>
      <c r="H1011" s="179"/>
      <c r="I1011" s="179"/>
      <c r="J1011" s="179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80"/>
      <c r="AK1011" s="180"/>
      <c r="AM1011" s="180"/>
      <c r="AO1011" s="180"/>
    </row>
    <row r="1012" spans="2:41" s="126" customFormat="1" ht="6.75" customHeight="1">
      <c r="B1012" s="179"/>
      <c r="C1012" s="179"/>
      <c r="D1012" s="179"/>
      <c r="E1012" s="179"/>
      <c r="F1012" s="179"/>
      <c r="G1012" s="179"/>
      <c r="H1012" s="179"/>
      <c r="I1012" s="179"/>
      <c r="J1012" s="179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80"/>
      <c r="AK1012" s="180"/>
      <c r="AM1012" s="180"/>
      <c r="AO1012" s="180"/>
    </row>
    <row r="1013" spans="2:41" s="126" customFormat="1" ht="6.75" customHeight="1">
      <c r="B1013" s="179"/>
      <c r="C1013" s="179"/>
      <c r="D1013" s="179"/>
      <c r="E1013" s="179"/>
      <c r="F1013" s="179"/>
      <c r="G1013" s="179"/>
      <c r="H1013" s="179"/>
      <c r="I1013" s="179"/>
      <c r="J1013" s="179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80"/>
      <c r="AK1013" s="180"/>
      <c r="AM1013" s="180"/>
      <c r="AO1013" s="180"/>
    </row>
    <row r="1014" spans="2:41" s="126" customFormat="1" ht="6.75" customHeight="1">
      <c r="B1014" s="179"/>
      <c r="C1014" s="179"/>
      <c r="D1014" s="179"/>
      <c r="E1014" s="179"/>
      <c r="F1014" s="179"/>
      <c r="G1014" s="179"/>
      <c r="H1014" s="179"/>
      <c r="I1014" s="179"/>
      <c r="J1014" s="179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80"/>
      <c r="AK1014" s="180"/>
      <c r="AM1014" s="180"/>
      <c r="AO1014" s="180"/>
    </row>
    <row r="1015" spans="2:41" s="126" customFormat="1" ht="6.75" customHeight="1">
      <c r="B1015" s="179"/>
      <c r="C1015" s="179"/>
      <c r="D1015" s="179"/>
      <c r="E1015" s="179"/>
      <c r="F1015" s="179"/>
      <c r="G1015" s="179"/>
      <c r="H1015" s="179"/>
      <c r="I1015" s="179"/>
      <c r="J1015" s="179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80"/>
      <c r="AK1015" s="180"/>
      <c r="AM1015" s="180"/>
      <c r="AO1015" s="180"/>
    </row>
    <row r="1016" spans="2:41" s="126" customFormat="1" ht="6.75" customHeight="1">
      <c r="B1016" s="179"/>
      <c r="C1016" s="179"/>
      <c r="D1016" s="179"/>
      <c r="E1016" s="179"/>
      <c r="F1016" s="179"/>
      <c r="G1016" s="179"/>
      <c r="H1016" s="179"/>
      <c r="I1016" s="179"/>
      <c r="J1016" s="179"/>
      <c r="K1016" s="179"/>
      <c r="L1016" s="179"/>
      <c r="M1016" s="179"/>
      <c r="N1016" s="179"/>
      <c r="O1016" s="179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80"/>
      <c r="AK1016" s="180"/>
      <c r="AM1016" s="180"/>
      <c r="AO1016" s="180"/>
    </row>
    <row r="1017" spans="2:41" s="126" customFormat="1" ht="6.75" customHeight="1">
      <c r="B1017" s="179"/>
      <c r="C1017" s="179"/>
      <c r="D1017" s="179"/>
      <c r="E1017" s="179"/>
      <c r="F1017" s="179"/>
      <c r="G1017" s="179"/>
      <c r="H1017" s="179"/>
      <c r="I1017" s="179"/>
      <c r="J1017" s="179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80"/>
      <c r="AK1017" s="180"/>
      <c r="AM1017" s="180"/>
      <c r="AO1017" s="180"/>
    </row>
    <row r="1018" spans="2:41" s="126" customFormat="1" ht="6.75" customHeight="1">
      <c r="B1018" s="179"/>
      <c r="C1018" s="179"/>
      <c r="D1018" s="179"/>
      <c r="E1018" s="179"/>
      <c r="F1018" s="179"/>
      <c r="G1018" s="179"/>
      <c r="H1018" s="179"/>
      <c r="I1018" s="179"/>
      <c r="J1018" s="179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80"/>
      <c r="AK1018" s="180"/>
      <c r="AM1018" s="180"/>
      <c r="AO1018" s="180"/>
    </row>
    <row r="1019" spans="2:41" s="126" customFormat="1" ht="6.75" customHeight="1">
      <c r="B1019" s="179"/>
      <c r="C1019" s="179"/>
      <c r="D1019" s="179"/>
      <c r="E1019" s="179"/>
      <c r="F1019" s="179"/>
      <c r="G1019" s="179"/>
      <c r="H1019" s="179"/>
      <c r="I1019" s="179"/>
      <c r="J1019" s="179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80"/>
      <c r="AK1019" s="180"/>
      <c r="AM1019" s="180"/>
      <c r="AO1019" s="180"/>
    </row>
    <row r="1020" spans="2:41" s="126" customFormat="1" ht="6.75" customHeight="1">
      <c r="B1020" s="179"/>
      <c r="C1020" s="179"/>
      <c r="D1020" s="179"/>
      <c r="E1020" s="179"/>
      <c r="F1020" s="179"/>
      <c r="G1020" s="179"/>
      <c r="H1020" s="179"/>
      <c r="I1020" s="179"/>
      <c r="J1020" s="179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80"/>
      <c r="AK1020" s="180"/>
      <c r="AM1020" s="180"/>
      <c r="AO1020" s="180"/>
    </row>
    <row r="1021" spans="2:41" s="126" customFormat="1" ht="6.75" customHeight="1">
      <c r="B1021" s="179"/>
      <c r="C1021" s="179"/>
      <c r="D1021" s="179"/>
      <c r="E1021" s="179"/>
      <c r="F1021" s="179"/>
      <c r="G1021" s="179"/>
      <c r="H1021" s="179"/>
      <c r="I1021" s="179"/>
      <c r="J1021" s="179"/>
      <c r="K1021" s="179"/>
      <c r="L1021" s="179"/>
      <c r="M1021" s="179"/>
      <c r="N1021" s="179"/>
      <c r="O1021" s="179"/>
      <c r="P1021" s="179"/>
      <c r="Q1021" s="179"/>
      <c r="R1021" s="179"/>
      <c r="S1021" s="179"/>
      <c r="T1021" s="179"/>
      <c r="U1021" s="179"/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/>
      <c r="AG1021" s="179"/>
      <c r="AH1021" s="179"/>
      <c r="AI1021" s="180"/>
      <c r="AK1021" s="180"/>
      <c r="AM1021" s="180"/>
      <c r="AO1021" s="180"/>
    </row>
    <row r="1022" spans="2:41" s="126" customFormat="1" ht="6.75" customHeight="1">
      <c r="B1022" s="179"/>
      <c r="C1022" s="179"/>
      <c r="D1022" s="179"/>
      <c r="E1022" s="179"/>
      <c r="F1022" s="179"/>
      <c r="G1022" s="179"/>
      <c r="H1022" s="179"/>
      <c r="I1022" s="179"/>
      <c r="J1022" s="179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80"/>
      <c r="AK1022" s="180"/>
      <c r="AM1022" s="180"/>
      <c r="AO1022" s="180"/>
    </row>
    <row r="1023" spans="2:41" s="126" customFormat="1" ht="6.75" customHeight="1">
      <c r="B1023" s="179"/>
      <c r="C1023" s="179"/>
      <c r="D1023" s="179"/>
      <c r="E1023" s="179"/>
      <c r="F1023" s="179"/>
      <c r="G1023" s="179"/>
      <c r="H1023" s="179"/>
      <c r="I1023" s="179"/>
      <c r="J1023" s="179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80"/>
      <c r="AK1023" s="180"/>
      <c r="AM1023" s="180"/>
      <c r="AO1023" s="180"/>
    </row>
    <row r="1024" spans="2:41" s="126" customFormat="1" ht="6.75" customHeight="1">
      <c r="B1024" s="179"/>
      <c r="C1024" s="179"/>
      <c r="D1024" s="179"/>
      <c r="E1024" s="179"/>
      <c r="F1024" s="179"/>
      <c r="G1024" s="179"/>
      <c r="H1024" s="179"/>
      <c r="I1024" s="179"/>
      <c r="J1024" s="179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80"/>
      <c r="AK1024" s="180"/>
      <c r="AM1024" s="180"/>
      <c r="AO1024" s="180"/>
    </row>
    <row r="1025" spans="2:41" s="126" customFormat="1" ht="6.75" customHeight="1">
      <c r="B1025" s="179"/>
      <c r="C1025" s="179"/>
      <c r="D1025" s="179"/>
      <c r="E1025" s="179"/>
      <c r="F1025" s="179"/>
      <c r="G1025" s="179"/>
      <c r="H1025" s="179"/>
      <c r="I1025" s="179"/>
      <c r="J1025" s="179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80"/>
      <c r="AK1025" s="180"/>
      <c r="AM1025" s="180"/>
      <c r="AO1025" s="180"/>
    </row>
    <row r="1026" spans="2:41" s="126" customFormat="1" ht="6.75" customHeight="1">
      <c r="B1026" s="179"/>
      <c r="C1026" s="179"/>
      <c r="D1026" s="179"/>
      <c r="E1026" s="179"/>
      <c r="F1026" s="179"/>
      <c r="G1026" s="179"/>
      <c r="H1026" s="179"/>
      <c r="I1026" s="179"/>
      <c r="J1026" s="179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80"/>
      <c r="AK1026" s="180"/>
      <c r="AM1026" s="180"/>
      <c r="AO1026" s="180"/>
    </row>
    <row r="1027" spans="2:41" s="126" customFormat="1" ht="6.75" customHeight="1">
      <c r="B1027" s="179"/>
      <c r="C1027" s="179"/>
      <c r="D1027" s="179"/>
      <c r="E1027" s="179"/>
      <c r="F1027" s="179"/>
      <c r="G1027" s="179"/>
      <c r="H1027" s="179"/>
      <c r="I1027" s="179"/>
      <c r="J1027" s="179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80"/>
      <c r="AK1027" s="180"/>
      <c r="AM1027" s="180"/>
      <c r="AO1027" s="180"/>
    </row>
    <row r="1028" spans="2:41" s="126" customFormat="1" ht="6.75" customHeight="1">
      <c r="B1028" s="179"/>
      <c r="C1028" s="179"/>
      <c r="D1028" s="179"/>
      <c r="E1028" s="179"/>
      <c r="F1028" s="179"/>
      <c r="G1028" s="179"/>
      <c r="H1028" s="179"/>
      <c r="I1028" s="179"/>
      <c r="J1028" s="179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80"/>
      <c r="AK1028" s="180"/>
      <c r="AM1028" s="180"/>
      <c r="AO1028" s="180"/>
    </row>
    <row r="1029" spans="2:41" s="126" customFormat="1" ht="6.75" customHeight="1">
      <c r="B1029" s="179"/>
      <c r="C1029" s="179"/>
      <c r="D1029" s="179"/>
      <c r="E1029" s="179"/>
      <c r="F1029" s="179"/>
      <c r="G1029" s="179"/>
      <c r="H1029" s="179"/>
      <c r="I1029" s="179"/>
      <c r="J1029" s="179"/>
      <c r="K1029" s="179"/>
      <c r="L1029" s="179"/>
      <c r="M1029" s="179"/>
      <c r="N1029" s="179"/>
      <c r="O1029" s="179"/>
      <c r="P1029" s="179"/>
      <c r="Q1029" s="179"/>
      <c r="R1029" s="179"/>
      <c r="S1029" s="179"/>
      <c r="T1029" s="179"/>
      <c r="U1029" s="179"/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/>
      <c r="AG1029" s="179"/>
      <c r="AH1029" s="179"/>
      <c r="AI1029" s="180"/>
      <c r="AK1029" s="180"/>
      <c r="AM1029" s="180"/>
      <c r="AO1029" s="180"/>
    </row>
    <row r="1030" spans="2:41" s="126" customFormat="1" ht="6.75" customHeight="1">
      <c r="B1030" s="179"/>
      <c r="C1030" s="179"/>
      <c r="D1030" s="179"/>
      <c r="E1030" s="179"/>
      <c r="F1030" s="179"/>
      <c r="G1030" s="179"/>
      <c r="H1030" s="179"/>
      <c r="I1030" s="179"/>
      <c r="J1030" s="179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80"/>
      <c r="AK1030" s="180"/>
      <c r="AM1030" s="180"/>
      <c r="AO1030" s="180"/>
    </row>
    <row r="1031" spans="2:41" s="126" customFormat="1" ht="6.75" customHeight="1">
      <c r="B1031" s="179"/>
      <c r="C1031" s="179"/>
      <c r="D1031" s="179"/>
      <c r="E1031" s="179"/>
      <c r="F1031" s="179"/>
      <c r="G1031" s="179"/>
      <c r="H1031" s="179"/>
      <c r="I1031" s="179"/>
      <c r="J1031" s="179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80"/>
      <c r="AK1031" s="180"/>
      <c r="AM1031" s="180"/>
      <c r="AO1031" s="180"/>
    </row>
    <row r="1032" spans="2:41" s="126" customFormat="1" ht="6.75" customHeight="1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80"/>
      <c r="AK1032" s="180"/>
      <c r="AM1032" s="180"/>
      <c r="AO1032" s="180"/>
    </row>
    <row r="1033" spans="2:41" s="126" customFormat="1" ht="6.75" customHeight="1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80"/>
      <c r="AK1033" s="180"/>
      <c r="AM1033" s="180"/>
      <c r="AO1033" s="180"/>
    </row>
    <row r="1034" spans="2:41" s="126" customFormat="1" ht="6.75" customHeight="1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80"/>
      <c r="AK1034" s="180"/>
      <c r="AM1034" s="180"/>
      <c r="AO1034" s="180"/>
    </row>
    <row r="1035" spans="2:41" s="126" customFormat="1" ht="6.75" customHeight="1">
      <c r="B1035" s="179"/>
      <c r="C1035" s="179"/>
      <c r="D1035" s="179"/>
      <c r="E1035" s="179"/>
      <c r="F1035" s="179"/>
      <c r="G1035" s="179"/>
      <c r="H1035" s="179"/>
      <c r="I1035" s="179"/>
      <c r="J1035" s="179"/>
      <c r="K1035" s="179"/>
      <c r="L1035" s="179"/>
      <c r="M1035" s="179"/>
      <c r="N1035" s="179"/>
      <c r="O1035" s="179"/>
      <c r="P1035" s="179"/>
      <c r="Q1035" s="179"/>
      <c r="R1035" s="179"/>
      <c r="S1035" s="179"/>
      <c r="T1035" s="179"/>
      <c r="U1035" s="179"/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/>
      <c r="AG1035" s="179"/>
      <c r="AH1035" s="179"/>
      <c r="AI1035" s="180"/>
      <c r="AK1035" s="180"/>
      <c r="AM1035" s="180"/>
      <c r="AO1035" s="180"/>
    </row>
    <row r="1036" spans="2:41" s="126" customFormat="1" ht="6.75" customHeight="1">
      <c r="B1036" s="179"/>
      <c r="C1036" s="179"/>
      <c r="D1036" s="179"/>
      <c r="E1036" s="179"/>
      <c r="F1036" s="179"/>
      <c r="G1036" s="179"/>
      <c r="H1036" s="179"/>
      <c r="I1036" s="179"/>
      <c r="J1036" s="179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80"/>
      <c r="AK1036" s="180"/>
      <c r="AM1036" s="180"/>
      <c r="AO1036" s="180"/>
    </row>
    <row r="1037" spans="2:41" s="126" customFormat="1" ht="6.75" customHeight="1">
      <c r="B1037" s="179"/>
      <c r="C1037" s="179"/>
      <c r="D1037" s="179"/>
      <c r="E1037" s="179"/>
      <c r="F1037" s="179"/>
      <c r="G1037" s="179"/>
      <c r="H1037" s="179"/>
      <c r="I1037" s="179"/>
      <c r="J1037" s="179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80"/>
      <c r="AK1037" s="180"/>
      <c r="AM1037" s="180"/>
      <c r="AO1037" s="180"/>
    </row>
    <row r="1038" spans="2:41" s="126" customFormat="1" ht="6.75" customHeight="1">
      <c r="B1038" s="179"/>
      <c r="C1038" s="179"/>
      <c r="D1038" s="179"/>
      <c r="E1038" s="179"/>
      <c r="F1038" s="179"/>
      <c r="G1038" s="179"/>
      <c r="H1038" s="179"/>
      <c r="I1038" s="179"/>
      <c r="J1038" s="179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80"/>
      <c r="AK1038" s="180"/>
      <c r="AM1038" s="180"/>
      <c r="AO1038" s="180"/>
    </row>
    <row r="1039" spans="2:41" s="126" customFormat="1" ht="6.75" customHeight="1">
      <c r="B1039" s="179"/>
      <c r="C1039" s="179"/>
      <c r="D1039" s="179"/>
      <c r="E1039" s="179"/>
      <c r="F1039" s="179"/>
      <c r="G1039" s="179"/>
      <c r="H1039" s="179"/>
      <c r="I1039" s="179"/>
      <c r="J1039" s="179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80"/>
      <c r="AK1039" s="180"/>
      <c r="AM1039" s="180"/>
      <c r="AO1039" s="180"/>
    </row>
    <row r="1040" spans="2:41" s="126" customFormat="1" ht="6.75" customHeight="1">
      <c r="B1040" s="179"/>
      <c r="C1040" s="179"/>
      <c r="D1040" s="179"/>
      <c r="E1040" s="179"/>
      <c r="F1040" s="179"/>
      <c r="G1040" s="179"/>
      <c r="H1040" s="179"/>
      <c r="I1040" s="179"/>
      <c r="J1040" s="179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80"/>
      <c r="AK1040" s="180"/>
      <c r="AM1040" s="180"/>
      <c r="AO1040" s="180"/>
    </row>
    <row r="1041" spans="2:41" s="126" customFormat="1" ht="6.75" customHeight="1">
      <c r="B1041" s="179"/>
      <c r="C1041" s="179"/>
      <c r="D1041" s="179"/>
      <c r="E1041" s="179"/>
      <c r="F1041" s="179"/>
      <c r="G1041" s="179"/>
      <c r="H1041" s="179"/>
      <c r="I1041" s="179"/>
      <c r="J1041" s="179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80"/>
      <c r="AK1041" s="180"/>
      <c r="AM1041" s="180"/>
      <c r="AO1041" s="180"/>
    </row>
    <row r="1042" spans="2:41" s="126" customFormat="1" ht="6.75" customHeight="1">
      <c r="B1042" s="179"/>
      <c r="C1042" s="179"/>
      <c r="D1042" s="179"/>
      <c r="E1042" s="179"/>
      <c r="F1042" s="179"/>
      <c r="G1042" s="179"/>
      <c r="H1042" s="179"/>
      <c r="I1042" s="179"/>
      <c r="J1042" s="179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80"/>
      <c r="AK1042" s="180"/>
      <c r="AM1042" s="180"/>
      <c r="AO1042" s="180"/>
    </row>
    <row r="1043" spans="2:41" s="126" customFormat="1" ht="6.75" customHeight="1">
      <c r="B1043" s="179"/>
      <c r="C1043" s="179"/>
      <c r="D1043" s="179"/>
      <c r="E1043" s="179"/>
      <c r="F1043" s="179"/>
      <c r="G1043" s="179"/>
      <c r="H1043" s="179"/>
      <c r="I1043" s="179"/>
      <c r="J1043" s="179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80"/>
      <c r="AK1043" s="180"/>
      <c r="AM1043" s="180"/>
      <c r="AO1043" s="180"/>
    </row>
    <row r="1044" spans="2:41" s="126" customFormat="1" ht="6.75" customHeight="1">
      <c r="B1044" s="179"/>
      <c r="C1044" s="179"/>
      <c r="D1044" s="179"/>
      <c r="E1044" s="179"/>
      <c r="F1044" s="179"/>
      <c r="G1044" s="179"/>
      <c r="H1044" s="179"/>
      <c r="I1044" s="179"/>
      <c r="J1044" s="179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80"/>
      <c r="AK1044" s="180"/>
      <c r="AM1044" s="180"/>
      <c r="AO1044" s="180"/>
    </row>
    <row r="1045" spans="2:41" s="126" customFormat="1" ht="6.75" customHeight="1">
      <c r="B1045" s="179"/>
      <c r="C1045" s="179"/>
      <c r="D1045" s="179"/>
      <c r="E1045" s="179"/>
      <c r="F1045" s="179"/>
      <c r="G1045" s="179"/>
      <c r="H1045" s="179"/>
      <c r="I1045" s="179"/>
      <c r="J1045" s="179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80"/>
      <c r="AK1045" s="180"/>
      <c r="AM1045" s="180"/>
      <c r="AO1045" s="180"/>
    </row>
    <row r="1046" spans="2:41" s="126" customFormat="1" ht="6.75" customHeight="1">
      <c r="B1046" s="179"/>
      <c r="C1046" s="179"/>
      <c r="D1046" s="179"/>
      <c r="E1046" s="179"/>
      <c r="F1046" s="179"/>
      <c r="G1046" s="179"/>
      <c r="H1046" s="179"/>
      <c r="I1046" s="179"/>
      <c r="J1046" s="179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80"/>
      <c r="AK1046" s="180"/>
      <c r="AM1046" s="180"/>
      <c r="AO1046" s="180"/>
    </row>
    <row r="1047" spans="2:41" s="126" customFormat="1" ht="6.75" customHeight="1">
      <c r="B1047" s="179"/>
      <c r="C1047" s="179"/>
      <c r="D1047" s="179"/>
      <c r="E1047" s="179"/>
      <c r="F1047" s="179"/>
      <c r="G1047" s="179"/>
      <c r="H1047" s="179"/>
      <c r="I1047" s="179"/>
      <c r="J1047" s="179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80"/>
      <c r="AK1047" s="180"/>
      <c r="AM1047" s="180"/>
      <c r="AO1047" s="180"/>
    </row>
    <row r="1048" spans="2:41" s="126" customFormat="1" ht="6.75" customHeight="1">
      <c r="B1048" s="179"/>
      <c r="C1048" s="179"/>
      <c r="D1048" s="179"/>
      <c r="E1048" s="179"/>
      <c r="F1048" s="179"/>
      <c r="G1048" s="179"/>
      <c r="H1048" s="179"/>
      <c r="I1048" s="179"/>
      <c r="J1048" s="179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80"/>
      <c r="AK1048" s="180"/>
      <c r="AM1048" s="180"/>
      <c r="AO1048" s="180"/>
    </row>
    <row r="1049" spans="2:41" s="126" customFormat="1" ht="6.75" customHeight="1">
      <c r="B1049" s="179"/>
      <c r="C1049" s="179"/>
      <c r="D1049" s="179"/>
      <c r="E1049" s="179"/>
      <c r="F1049" s="179"/>
      <c r="G1049" s="179"/>
      <c r="H1049" s="179"/>
      <c r="I1049" s="179"/>
      <c r="J1049" s="179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80"/>
      <c r="AK1049" s="180"/>
      <c r="AM1049" s="180"/>
      <c r="AO1049" s="180"/>
    </row>
    <row r="1050" spans="2:41" s="126" customFormat="1" ht="6.75" customHeight="1">
      <c r="B1050" s="179"/>
      <c r="C1050" s="179"/>
      <c r="D1050" s="179"/>
      <c r="E1050" s="179"/>
      <c r="F1050" s="179"/>
      <c r="G1050" s="179"/>
      <c r="H1050" s="179"/>
      <c r="I1050" s="179"/>
      <c r="J1050" s="179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80"/>
      <c r="AK1050" s="180"/>
      <c r="AM1050" s="180"/>
      <c r="AO1050" s="180"/>
    </row>
    <row r="1051" spans="2:41" s="126" customFormat="1" ht="6.75" customHeight="1">
      <c r="B1051" s="179"/>
      <c r="C1051" s="179"/>
      <c r="D1051" s="179"/>
      <c r="E1051" s="179"/>
      <c r="F1051" s="179"/>
      <c r="G1051" s="179"/>
      <c r="H1051" s="179"/>
      <c r="I1051" s="179"/>
      <c r="J1051" s="179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80"/>
      <c r="AK1051" s="180"/>
      <c r="AM1051" s="180"/>
      <c r="AO1051" s="180"/>
    </row>
    <row r="1052" spans="2:41" s="126" customFormat="1" ht="6.75" customHeight="1">
      <c r="B1052" s="179"/>
      <c r="C1052" s="179"/>
      <c r="D1052" s="179"/>
      <c r="E1052" s="179"/>
      <c r="F1052" s="179"/>
      <c r="G1052" s="179"/>
      <c r="H1052" s="179"/>
      <c r="I1052" s="179"/>
      <c r="J1052" s="179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80"/>
      <c r="AK1052" s="180"/>
      <c r="AM1052" s="180"/>
      <c r="AO1052" s="180"/>
    </row>
    <row r="1053" spans="2:41" s="126" customFormat="1" ht="6.75" customHeight="1">
      <c r="B1053" s="179"/>
      <c r="C1053" s="179"/>
      <c r="D1053" s="179"/>
      <c r="E1053" s="179"/>
      <c r="F1053" s="179"/>
      <c r="G1053" s="179"/>
      <c r="H1053" s="179"/>
      <c r="I1053" s="179"/>
      <c r="J1053" s="179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80"/>
      <c r="AK1053" s="180"/>
      <c r="AM1053" s="180"/>
      <c r="AO1053" s="180"/>
    </row>
    <row r="1054" spans="2:41" s="126" customFormat="1" ht="6.75" customHeight="1">
      <c r="B1054" s="179"/>
      <c r="C1054" s="179"/>
      <c r="D1054" s="179"/>
      <c r="E1054" s="179"/>
      <c r="F1054" s="179"/>
      <c r="G1054" s="179"/>
      <c r="H1054" s="179"/>
      <c r="I1054" s="179"/>
      <c r="J1054" s="179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80"/>
      <c r="AK1054" s="180"/>
      <c r="AM1054" s="180"/>
      <c r="AO1054" s="180"/>
    </row>
    <row r="1055" spans="2:41" s="126" customFormat="1" ht="6.75" customHeight="1">
      <c r="B1055" s="179"/>
      <c r="C1055" s="179"/>
      <c r="D1055" s="179"/>
      <c r="E1055" s="179"/>
      <c r="F1055" s="179"/>
      <c r="G1055" s="179"/>
      <c r="H1055" s="179"/>
      <c r="I1055" s="179"/>
      <c r="J1055" s="179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80"/>
      <c r="AK1055" s="180"/>
      <c r="AM1055" s="180"/>
      <c r="AO1055" s="180"/>
    </row>
    <row r="1056" spans="2:41" s="126" customFormat="1" ht="6.75" customHeight="1">
      <c r="B1056" s="179"/>
      <c r="C1056" s="179"/>
      <c r="D1056" s="179"/>
      <c r="E1056" s="179"/>
      <c r="F1056" s="179"/>
      <c r="G1056" s="179"/>
      <c r="H1056" s="179"/>
      <c r="I1056" s="179"/>
      <c r="J1056" s="179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80"/>
      <c r="AK1056" s="180"/>
      <c r="AM1056" s="180"/>
      <c r="AO1056" s="180"/>
    </row>
    <row r="1057" spans="2:41" s="126" customFormat="1" ht="6.75" customHeight="1">
      <c r="B1057" s="179"/>
      <c r="C1057" s="179"/>
      <c r="D1057" s="179"/>
      <c r="E1057" s="179"/>
      <c r="F1057" s="179"/>
      <c r="G1057" s="179"/>
      <c r="H1057" s="179"/>
      <c r="I1057" s="179"/>
      <c r="J1057" s="179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80"/>
      <c r="AK1057" s="180"/>
      <c r="AM1057" s="180"/>
      <c r="AO1057" s="180"/>
    </row>
    <row r="1058" spans="2:41" s="126" customFormat="1" ht="6.75" customHeight="1">
      <c r="B1058" s="179"/>
      <c r="C1058" s="179"/>
      <c r="D1058" s="179"/>
      <c r="E1058" s="179"/>
      <c r="F1058" s="179"/>
      <c r="G1058" s="179"/>
      <c r="H1058" s="179"/>
      <c r="I1058" s="179"/>
      <c r="J1058" s="179"/>
      <c r="K1058" s="179"/>
      <c r="L1058" s="179"/>
      <c r="M1058" s="179"/>
      <c r="N1058" s="179"/>
      <c r="O1058" s="179"/>
      <c r="P1058" s="179"/>
      <c r="Q1058" s="179"/>
      <c r="R1058" s="179"/>
      <c r="S1058" s="179"/>
      <c r="T1058" s="179"/>
      <c r="U1058" s="179"/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/>
      <c r="AG1058" s="179"/>
      <c r="AH1058" s="179"/>
      <c r="AI1058" s="180"/>
      <c r="AK1058" s="180"/>
      <c r="AM1058" s="180"/>
      <c r="AO1058" s="180"/>
    </row>
    <row r="1059" spans="2:41" s="126" customFormat="1" ht="6.75" customHeight="1">
      <c r="B1059" s="179"/>
      <c r="C1059" s="179"/>
      <c r="D1059" s="179"/>
      <c r="E1059" s="179"/>
      <c r="F1059" s="179"/>
      <c r="G1059" s="179"/>
      <c r="H1059" s="179"/>
      <c r="I1059" s="179"/>
      <c r="J1059" s="179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80"/>
      <c r="AK1059" s="180"/>
      <c r="AM1059" s="180"/>
      <c r="AO1059" s="180"/>
    </row>
    <row r="1060" spans="2:41" s="126" customFormat="1" ht="6.75" customHeight="1">
      <c r="B1060" s="179"/>
      <c r="C1060" s="179"/>
      <c r="D1060" s="179"/>
      <c r="E1060" s="179"/>
      <c r="F1060" s="179"/>
      <c r="G1060" s="179"/>
      <c r="H1060" s="179"/>
      <c r="I1060" s="179"/>
      <c r="J1060" s="179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80"/>
      <c r="AK1060" s="180"/>
      <c r="AM1060" s="180"/>
      <c r="AO1060" s="180"/>
    </row>
    <row r="1061" spans="2:41" s="126" customFormat="1" ht="6.75" customHeight="1">
      <c r="B1061" s="179"/>
      <c r="C1061" s="179"/>
      <c r="D1061" s="179"/>
      <c r="E1061" s="179"/>
      <c r="F1061" s="179"/>
      <c r="G1061" s="179"/>
      <c r="H1061" s="179"/>
      <c r="I1061" s="179"/>
      <c r="J1061" s="179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80"/>
      <c r="AK1061" s="180"/>
      <c r="AM1061" s="180"/>
      <c r="AO1061" s="180"/>
    </row>
    <row r="1062" spans="2:41" s="126" customFormat="1" ht="6.75" customHeight="1">
      <c r="B1062" s="179"/>
      <c r="C1062" s="179"/>
      <c r="D1062" s="179"/>
      <c r="E1062" s="179"/>
      <c r="F1062" s="179"/>
      <c r="G1062" s="179"/>
      <c r="H1062" s="179"/>
      <c r="I1062" s="179"/>
      <c r="J1062" s="179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80"/>
      <c r="AK1062" s="180"/>
      <c r="AM1062" s="180"/>
      <c r="AO1062" s="180"/>
    </row>
    <row r="1063" spans="2:41" s="126" customFormat="1" ht="6.75" customHeight="1">
      <c r="B1063" s="179"/>
      <c r="C1063" s="179"/>
      <c r="D1063" s="179"/>
      <c r="E1063" s="179"/>
      <c r="F1063" s="179"/>
      <c r="G1063" s="179"/>
      <c r="H1063" s="179"/>
      <c r="I1063" s="179"/>
      <c r="J1063" s="179"/>
      <c r="K1063" s="179"/>
      <c r="L1063" s="179"/>
      <c r="M1063" s="179"/>
      <c r="N1063" s="179"/>
      <c r="O1063" s="179"/>
      <c r="P1063" s="179"/>
      <c r="Q1063" s="179"/>
      <c r="R1063" s="179"/>
      <c r="S1063" s="179"/>
      <c r="T1063" s="179"/>
      <c r="U1063" s="179"/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/>
      <c r="AG1063" s="179"/>
      <c r="AH1063" s="179"/>
      <c r="AI1063" s="180"/>
      <c r="AK1063" s="180"/>
      <c r="AM1063" s="180"/>
      <c r="AO1063" s="180"/>
    </row>
    <row r="1064" spans="2:41" s="126" customFormat="1" ht="6.75" customHeight="1">
      <c r="B1064" s="179"/>
      <c r="C1064" s="179"/>
      <c r="D1064" s="179"/>
      <c r="E1064" s="179"/>
      <c r="F1064" s="179"/>
      <c r="G1064" s="179"/>
      <c r="H1064" s="179"/>
      <c r="I1064" s="179"/>
      <c r="J1064" s="179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80"/>
      <c r="AK1064" s="180"/>
      <c r="AM1064" s="180"/>
      <c r="AO1064" s="180"/>
    </row>
    <row r="1065" spans="2:41" s="126" customFormat="1" ht="6.75" customHeight="1">
      <c r="B1065" s="179"/>
      <c r="C1065" s="179"/>
      <c r="D1065" s="179"/>
      <c r="E1065" s="179"/>
      <c r="F1065" s="179"/>
      <c r="G1065" s="179"/>
      <c r="H1065" s="179"/>
      <c r="I1065" s="179"/>
      <c r="J1065" s="179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80"/>
      <c r="AK1065" s="180"/>
      <c r="AM1065" s="180"/>
      <c r="AO1065" s="180"/>
    </row>
    <row r="1066" spans="2:41" s="126" customFormat="1" ht="6.75" customHeight="1">
      <c r="B1066" s="179"/>
      <c r="C1066" s="179"/>
      <c r="D1066" s="179"/>
      <c r="E1066" s="179"/>
      <c r="F1066" s="179"/>
      <c r="G1066" s="179"/>
      <c r="H1066" s="179"/>
      <c r="I1066" s="179"/>
      <c r="J1066" s="179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80"/>
      <c r="AK1066" s="180"/>
      <c r="AM1066" s="180"/>
      <c r="AO1066" s="180"/>
    </row>
    <row r="1067" spans="2:41" s="126" customFormat="1" ht="6.75" customHeight="1">
      <c r="B1067" s="179"/>
      <c r="C1067" s="179"/>
      <c r="D1067" s="179"/>
      <c r="E1067" s="179"/>
      <c r="F1067" s="179"/>
      <c r="G1067" s="179"/>
      <c r="H1067" s="179"/>
      <c r="I1067" s="179"/>
      <c r="J1067" s="179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80"/>
      <c r="AK1067" s="180"/>
      <c r="AM1067" s="180"/>
      <c r="AO1067" s="180"/>
    </row>
    <row r="1068" spans="2:41" s="126" customFormat="1" ht="6.75" customHeight="1">
      <c r="B1068" s="179"/>
      <c r="C1068" s="179"/>
      <c r="D1068" s="179"/>
      <c r="E1068" s="179"/>
      <c r="F1068" s="179"/>
      <c r="G1068" s="179"/>
      <c r="H1068" s="179"/>
      <c r="I1068" s="179"/>
      <c r="J1068" s="179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80"/>
      <c r="AK1068" s="180"/>
      <c r="AM1068" s="180"/>
      <c r="AO1068" s="180"/>
    </row>
    <row r="1069" spans="2:41" s="126" customFormat="1" ht="6.75" customHeight="1">
      <c r="B1069" s="179"/>
      <c r="C1069" s="179"/>
      <c r="D1069" s="179"/>
      <c r="E1069" s="179"/>
      <c r="F1069" s="179"/>
      <c r="G1069" s="179"/>
      <c r="H1069" s="179"/>
      <c r="I1069" s="179"/>
      <c r="J1069" s="179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80"/>
      <c r="AK1069" s="180"/>
      <c r="AM1069" s="180"/>
      <c r="AO1069" s="180"/>
    </row>
    <row r="1070" spans="2:41" s="126" customFormat="1" ht="6.75" customHeight="1">
      <c r="B1070" s="179"/>
      <c r="C1070" s="179"/>
      <c r="D1070" s="179"/>
      <c r="E1070" s="179"/>
      <c r="F1070" s="179"/>
      <c r="G1070" s="179"/>
      <c r="H1070" s="179"/>
      <c r="I1070" s="179"/>
      <c r="J1070" s="179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80"/>
      <c r="AK1070" s="180"/>
      <c r="AM1070" s="180"/>
      <c r="AO1070" s="180"/>
    </row>
    <row r="1071" spans="2:41" s="126" customFormat="1" ht="6.75" customHeight="1">
      <c r="B1071" s="179"/>
      <c r="C1071" s="179"/>
      <c r="D1071" s="179"/>
      <c r="E1071" s="179"/>
      <c r="F1071" s="179"/>
      <c r="G1071" s="179"/>
      <c r="H1071" s="179"/>
      <c r="I1071" s="179"/>
      <c r="J1071" s="179"/>
      <c r="K1071" s="179"/>
      <c r="L1071" s="179"/>
      <c r="M1071" s="179"/>
      <c r="N1071" s="179"/>
      <c r="O1071" s="179"/>
      <c r="P1071" s="179"/>
      <c r="Q1071" s="179"/>
      <c r="R1071" s="179"/>
      <c r="S1071" s="179"/>
      <c r="T1071" s="179"/>
      <c r="U1071" s="179"/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/>
      <c r="AG1071" s="179"/>
      <c r="AH1071" s="179"/>
      <c r="AI1071" s="180"/>
      <c r="AK1071" s="180"/>
      <c r="AM1071" s="180"/>
      <c r="AO1071" s="180"/>
    </row>
    <row r="1072" spans="2:41" s="126" customFormat="1" ht="6.75" customHeight="1">
      <c r="B1072" s="179"/>
      <c r="C1072" s="179"/>
      <c r="D1072" s="179"/>
      <c r="E1072" s="179"/>
      <c r="F1072" s="179"/>
      <c r="G1072" s="179"/>
      <c r="H1072" s="179"/>
      <c r="I1072" s="179"/>
      <c r="J1072" s="179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80"/>
      <c r="AK1072" s="180"/>
      <c r="AM1072" s="180"/>
      <c r="AO1072" s="180"/>
    </row>
    <row r="1073" spans="2:41" s="126" customFormat="1" ht="6.75" customHeight="1">
      <c r="B1073" s="179"/>
      <c r="C1073" s="179"/>
      <c r="D1073" s="179"/>
      <c r="E1073" s="179"/>
      <c r="F1073" s="179"/>
      <c r="G1073" s="179"/>
      <c r="H1073" s="179"/>
      <c r="I1073" s="179"/>
      <c r="J1073" s="179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80"/>
      <c r="AK1073" s="180"/>
      <c r="AM1073" s="180"/>
      <c r="AO1073" s="180"/>
    </row>
    <row r="1074" spans="2:41" s="126" customFormat="1" ht="6.75" customHeight="1">
      <c r="B1074" s="179"/>
      <c r="C1074" s="179"/>
      <c r="D1074" s="179"/>
      <c r="E1074" s="179"/>
      <c r="F1074" s="179"/>
      <c r="G1074" s="179"/>
      <c r="H1074" s="179"/>
      <c r="I1074" s="179"/>
      <c r="J1074" s="179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80"/>
      <c r="AK1074" s="180"/>
      <c r="AM1074" s="180"/>
      <c r="AO1074" s="180"/>
    </row>
    <row r="1075" spans="2:41" s="126" customFormat="1" ht="6.75" customHeight="1">
      <c r="B1075" s="179"/>
      <c r="C1075" s="179"/>
      <c r="D1075" s="179"/>
      <c r="E1075" s="179"/>
      <c r="F1075" s="179"/>
      <c r="G1075" s="179"/>
      <c r="H1075" s="179"/>
      <c r="I1075" s="179"/>
      <c r="J1075" s="179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80"/>
      <c r="AK1075" s="180"/>
      <c r="AM1075" s="180"/>
      <c r="AO1075" s="180"/>
    </row>
    <row r="1076" spans="2:41" s="126" customFormat="1" ht="6.75" customHeight="1">
      <c r="B1076" s="179"/>
      <c r="C1076" s="179"/>
      <c r="D1076" s="179"/>
      <c r="E1076" s="179"/>
      <c r="F1076" s="179"/>
      <c r="G1076" s="179"/>
      <c r="H1076" s="179"/>
      <c r="I1076" s="179"/>
      <c r="J1076" s="179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80"/>
      <c r="AK1076" s="180"/>
      <c r="AM1076" s="180"/>
      <c r="AO1076" s="180"/>
    </row>
    <row r="1077" spans="2:41" s="126" customFormat="1" ht="6.75" customHeight="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179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/>
      <c r="AG1077" s="179"/>
      <c r="AH1077" s="179"/>
      <c r="AI1077" s="180"/>
      <c r="AK1077" s="180"/>
      <c r="AM1077" s="180"/>
      <c r="AO1077" s="180"/>
    </row>
    <row r="1078" spans="2:41" s="126" customFormat="1" ht="6.75" customHeight="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80"/>
      <c r="AK1078" s="180"/>
      <c r="AM1078" s="180"/>
      <c r="AO1078" s="180"/>
    </row>
    <row r="1079" spans="2:41" s="126" customFormat="1" ht="6.75" customHeight="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80"/>
      <c r="AK1079" s="180"/>
      <c r="AM1079" s="180"/>
      <c r="AO1079" s="180"/>
    </row>
    <row r="1080" spans="2:41" s="126" customFormat="1" ht="6.75" customHeight="1">
      <c r="B1080" s="179"/>
      <c r="C1080" s="179"/>
      <c r="D1080" s="179"/>
      <c r="E1080" s="179"/>
      <c r="F1080" s="179"/>
      <c r="G1080" s="179"/>
      <c r="H1080" s="179"/>
      <c r="I1080" s="179"/>
      <c r="J1080" s="179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80"/>
      <c r="AK1080" s="180"/>
      <c r="AM1080" s="180"/>
      <c r="AO1080" s="180"/>
    </row>
    <row r="1081" spans="2:41" s="126" customFormat="1" ht="6.75" customHeight="1">
      <c r="B1081" s="179"/>
      <c r="C1081" s="179"/>
      <c r="D1081" s="179"/>
      <c r="E1081" s="179"/>
      <c r="F1081" s="179"/>
      <c r="G1081" s="179"/>
      <c r="H1081" s="179"/>
      <c r="I1081" s="179"/>
      <c r="J1081" s="179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80"/>
      <c r="AK1081" s="180"/>
      <c r="AM1081" s="180"/>
      <c r="AO1081" s="180"/>
    </row>
    <row r="1082" spans="2:41" s="126" customFormat="1" ht="6.75" customHeight="1">
      <c r="B1082" s="179"/>
      <c r="C1082" s="179"/>
      <c r="D1082" s="179"/>
      <c r="E1082" s="179"/>
      <c r="F1082" s="179"/>
      <c r="G1082" s="179"/>
      <c r="H1082" s="179"/>
      <c r="I1082" s="179"/>
      <c r="J1082" s="179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80"/>
      <c r="AK1082" s="180"/>
      <c r="AM1082" s="180"/>
      <c r="AO1082" s="180"/>
    </row>
    <row r="1083" spans="2:41" s="126" customFormat="1" ht="6.75" customHeight="1">
      <c r="B1083" s="179"/>
      <c r="C1083" s="179"/>
      <c r="D1083" s="179"/>
      <c r="E1083" s="179"/>
      <c r="F1083" s="179"/>
      <c r="G1083" s="179"/>
      <c r="H1083" s="179"/>
      <c r="I1083" s="179"/>
      <c r="J1083" s="179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80"/>
      <c r="AK1083" s="180"/>
      <c r="AM1083" s="180"/>
      <c r="AO1083" s="180"/>
    </row>
    <row r="1084" spans="2:41" s="126" customFormat="1" ht="6.75" customHeight="1">
      <c r="B1084" s="179"/>
      <c r="C1084" s="179"/>
      <c r="D1084" s="179"/>
      <c r="E1084" s="179"/>
      <c r="F1084" s="179"/>
      <c r="G1084" s="179"/>
      <c r="H1084" s="179"/>
      <c r="I1084" s="179"/>
      <c r="J1084" s="179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80"/>
      <c r="AK1084" s="180"/>
      <c r="AM1084" s="180"/>
      <c r="AO1084" s="180"/>
    </row>
    <row r="1085" spans="2:41" s="126" customFormat="1" ht="6.75" customHeight="1">
      <c r="B1085" s="179"/>
      <c r="C1085" s="179"/>
      <c r="D1085" s="179"/>
      <c r="E1085" s="179"/>
      <c r="F1085" s="179"/>
      <c r="G1085" s="179"/>
      <c r="H1085" s="179"/>
      <c r="I1085" s="179"/>
      <c r="J1085" s="179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80"/>
      <c r="AK1085" s="180"/>
      <c r="AM1085" s="180"/>
      <c r="AO1085" s="180"/>
    </row>
    <row r="1086" spans="2:41" s="126" customFormat="1" ht="6.75" customHeight="1">
      <c r="B1086" s="179"/>
      <c r="C1086" s="179"/>
      <c r="D1086" s="179"/>
      <c r="E1086" s="179"/>
      <c r="F1086" s="179"/>
      <c r="G1086" s="179"/>
      <c r="H1086" s="179"/>
      <c r="I1086" s="179"/>
      <c r="J1086" s="179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80"/>
      <c r="AK1086" s="180"/>
      <c r="AM1086" s="180"/>
      <c r="AO1086" s="180"/>
    </row>
    <row r="1087" spans="2:41" s="126" customFormat="1" ht="6.75" customHeight="1">
      <c r="B1087" s="179"/>
      <c r="C1087" s="179"/>
      <c r="D1087" s="179"/>
      <c r="E1087" s="179"/>
      <c r="F1087" s="179"/>
      <c r="G1087" s="179"/>
      <c r="H1087" s="179"/>
      <c r="I1087" s="179"/>
      <c r="J1087" s="179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80"/>
      <c r="AK1087" s="180"/>
      <c r="AM1087" s="180"/>
      <c r="AO1087" s="180"/>
    </row>
    <row r="1088" spans="2:41" s="126" customFormat="1" ht="6.75" customHeight="1">
      <c r="B1088" s="179"/>
      <c r="C1088" s="179"/>
      <c r="D1088" s="179"/>
      <c r="E1088" s="179"/>
      <c r="F1088" s="179"/>
      <c r="G1088" s="179"/>
      <c r="H1088" s="179"/>
      <c r="I1088" s="179"/>
      <c r="J1088" s="179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80"/>
      <c r="AK1088" s="180"/>
      <c r="AM1088" s="180"/>
      <c r="AO1088" s="180"/>
    </row>
    <row r="1089" spans="2:41" s="126" customFormat="1" ht="6.75" customHeight="1">
      <c r="B1089" s="179"/>
      <c r="C1089" s="179"/>
      <c r="D1089" s="179"/>
      <c r="E1089" s="179"/>
      <c r="F1089" s="179"/>
      <c r="G1089" s="179"/>
      <c r="H1089" s="179"/>
      <c r="I1089" s="179"/>
      <c r="J1089" s="179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80"/>
      <c r="AK1089" s="180"/>
      <c r="AM1089" s="180"/>
      <c r="AO1089" s="180"/>
    </row>
    <row r="1090" spans="2:41" s="126" customFormat="1" ht="6.75" customHeight="1">
      <c r="B1090" s="179"/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80"/>
      <c r="AK1090" s="180"/>
      <c r="AM1090" s="180"/>
      <c r="AO1090" s="180"/>
    </row>
    <row r="1091" spans="2:41" s="126" customFormat="1" ht="6.75" customHeight="1">
      <c r="B1091" s="179"/>
      <c r="C1091" s="179"/>
      <c r="D1091" s="179"/>
      <c r="E1091" s="179"/>
      <c r="F1091" s="179"/>
      <c r="G1091" s="179"/>
      <c r="H1091" s="179"/>
      <c r="I1091" s="179"/>
      <c r="J1091" s="179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80"/>
      <c r="AK1091" s="180"/>
      <c r="AM1091" s="180"/>
      <c r="AO1091" s="180"/>
    </row>
    <row r="1092" spans="2:41" s="126" customFormat="1" ht="6.75" customHeight="1">
      <c r="B1092" s="179"/>
      <c r="C1092" s="179"/>
      <c r="D1092" s="179"/>
      <c r="E1092" s="179"/>
      <c r="F1092" s="179"/>
      <c r="G1092" s="179"/>
      <c r="H1092" s="179"/>
      <c r="I1092" s="179"/>
      <c r="J1092" s="179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80"/>
      <c r="AK1092" s="180"/>
      <c r="AM1092" s="180"/>
      <c r="AO1092" s="180"/>
    </row>
    <row r="1093" spans="2:41" s="126" customFormat="1" ht="6.75" customHeight="1">
      <c r="B1093" s="179"/>
      <c r="C1093" s="179"/>
      <c r="D1093" s="179"/>
      <c r="E1093" s="179"/>
      <c r="F1093" s="179"/>
      <c r="G1093" s="179"/>
      <c r="H1093" s="179"/>
      <c r="I1093" s="179"/>
      <c r="J1093" s="179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80"/>
      <c r="AK1093" s="180"/>
      <c r="AM1093" s="180"/>
      <c r="AO1093" s="180"/>
    </row>
    <row r="1094" spans="2:41" s="126" customFormat="1" ht="6.75" customHeight="1">
      <c r="B1094" s="179"/>
      <c r="C1094" s="179"/>
      <c r="D1094" s="179"/>
      <c r="E1094" s="179"/>
      <c r="F1094" s="179"/>
      <c r="G1094" s="179"/>
      <c r="H1094" s="179"/>
      <c r="I1094" s="179"/>
      <c r="J1094" s="179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80"/>
      <c r="AK1094" s="180"/>
      <c r="AM1094" s="180"/>
      <c r="AO1094" s="180"/>
    </row>
    <row r="1095" spans="2:41" s="126" customFormat="1" ht="6.75" customHeight="1">
      <c r="B1095" s="179"/>
      <c r="C1095" s="179"/>
      <c r="D1095" s="179"/>
      <c r="E1095" s="179"/>
      <c r="F1095" s="179"/>
      <c r="G1095" s="179"/>
      <c r="H1095" s="179"/>
      <c r="I1095" s="179"/>
      <c r="J1095" s="179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80"/>
      <c r="AK1095" s="180"/>
      <c r="AM1095" s="180"/>
      <c r="AO1095" s="180"/>
    </row>
    <row r="1096" spans="2:41" s="126" customFormat="1" ht="6.75" customHeight="1">
      <c r="B1096" s="179"/>
      <c r="C1096" s="179"/>
      <c r="D1096" s="179"/>
      <c r="E1096" s="179"/>
      <c r="F1096" s="179"/>
      <c r="G1096" s="179"/>
      <c r="H1096" s="179"/>
      <c r="I1096" s="179"/>
      <c r="J1096" s="179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80"/>
      <c r="AK1096" s="180"/>
      <c r="AM1096" s="180"/>
      <c r="AO1096" s="180"/>
    </row>
    <row r="1097" spans="2:41" s="126" customFormat="1" ht="6.75" customHeight="1">
      <c r="B1097" s="179"/>
      <c r="C1097" s="179"/>
      <c r="D1097" s="179"/>
      <c r="E1097" s="179"/>
      <c r="F1097" s="179"/>
      <c r="G1097" s="179"/>
      <c r="H1097" s="179"/>
      <c r="I1097" s="179"/>
      <c r="J1097" s="179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80"/>
      <c r="AK1097" s="180"/>
      <c r="AM1097" s="180"/>
      <c r="AO1097" s="180"/>
    </row>
    <row r="1098" spans="2:41" s="126" customFormat="1" ht="6.75" customHeight="1">
      <c r="B1098" s="179"/>
      <c r="C1098" s="179"/>
      <c r="D1098" s="179"/>
      <c r="E1098" s="179"/>
      <c r="F1098" s="179"/>
      <c r="G1098" s="179"/>
      <c r="H1098" s="179"/>
      <c r="I1098" s="179"/>
      <c r="J1098" s="179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80"/>
      <c r="AK1098" s="180"/>
      <c r="AM1098" s="180"/>
      <c r="AO1098" s="180"/>
    </row>
    <row r="1099" spans="2:41" s="126" customFormat="1" ht="6.75" customHeight="1">
      <c r="B1099" s="179"/>
      <c r="C1099" s="179"/>
      <c r="D1099" s="179"/>
      <c r="E1099" s="179"/>
      <c r="F1099" s="179"/>
      <c r="G1099" s="179"/>
      <c r="H1099" s="179"/>
      <c r="I1099" s="179"/>
      <c r="J1099" s="179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80"/>
      <c r="AK1099" s="180"/>
      <c r="AM1099" s="180"/>
      <c r="AO1099" s="180"/>
    </row>
    <row r="1100" spans="2:41" s="126" customFormat="1" ht="6.75" customHeight="1">
      <c r="B1100" s="179"/>
      <c r="C1100" s="179"/>
      <c r="D1100" s="179"/>
      <c r="E1100" s="179"/>
      <c r="F1100" s="179"/>
      <c r="G1100" s="179"/>
      <c r="H1100" s="179"/>
      <c r="I1100" s="179"/>
      <c r="J1100" s="179"/>
      <c r="K1100" s="179"/>
      <c r="L1100" s="179"/>
      <c r="M1100" s="179"/>
      <c r="N1100" s="179"/>
      <c r="O1100" s="179"/>
      <c r="P1100" s="179"/>
      <c r="Q1100" s="179"/>
      <c r="R1100" s="179"/>
      <c r="S1100" s="179"/>
      <c r="T1100" s="179"/>
      <c r="U1100" s="179"/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/>
      <c r="AG1100" s="179"/>
      <c r="AH1100" s="179"/>
      <c r="AI1100" s="180"/>
      <c r="AK1100" s="180"/>
      <c r="AM1100" s="180"/>
      <c r="AO1100" s="180"/>
    </row>
    <row r="1101" spans="2:41" s="126" customFormat="1" ht="6.75" customHeight="1">
      <c r="B1101" s="179"/>
      <c r="C1101" s="179"/>
      <c r="D1101" s="179"/>
      <c r="E1101" s="179"/>
      <c r="F1101" s="179"/>
      <c r="G1101" s="179"/>
      <c r="H1101" s="179"/>
      <c r="I1101" s="179"/>
      <c r="J1101" s="179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80"/>
      <c r="AK1101" s="180"/>
      <c r="AM1101" s="180"/>
      <c r="AO1101" s="180"/>
    </row>
    <row r="1102" spans="2:41" s="126" customFormat="1" ht="6.75" customHeight="1">
      <c r="B1102" s="179"/>
      <c r="C1102" s="179"/>
      <c r="D1102" s="179"/>
      <c r="E1102" s="179"/>
      <c r="F1102" s="179"/>
      <c r="G1102" s="179"/>
      <c r="H1102" s="179"/>
      <c r="I1102" s="179"/>
      <c r="J1102" s="179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80"/>
      <c r="AK1102" s="180"/>
      <c r="AM1102" s="180"/>
      <c r="AO1102" s="180"/>
    </row>
    <row r="1103" spans="2:41" s="126" customFormat="1" ht="6.75" customHeight="1">
      <c r="B1103" s="179"/>
      <c r="C1103" s="179"/>
      <c r="D1103" s="179"/>
      <c r="E1103" s="179"/>
      <c r="F1103" s="179"/>
      <c r="G1103" s="179"/>
      <c r="H1103" s="179"/>
      <c r="I1103" s="179"/>
      <c r="J1103" s="179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80"/>
      <c r="AK1103" s="180"/>
      <c r="AM1103" s="180"/>
      <c r="AO1103" s="180"/>
    </row>
    <row r="1104" spans="2:41" s="126" customFormat="1" ht="6.75" customHeight="1">
      <c r="B1104" s="179"/>
      <c r="C1104" s="179"/>
      <c r="D1104" s="179"/>
      <c r="E1104" s="179"/>
      <c r="F1104" s="179"/>
      <c r="G1104" s="179"/>
      <c r="H1104" s="179"/>
      <c r="I1104" s="179"/>
      <c r="J1104" s="179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80"/>
      <c r="AK1104" s="180"/>
      <c r="AM1104" s="180"/>
      <c r="AO1104" s="180"/>
    </row>
    <row r="1105" spans="2:41" s="126" customFormat="1" ht="6.75" customHeight="1">
      <c r="B1105" s="179"/>
      <c r="C1105" s="179"/>
      <c r="D1105" s="179"/>
      <c r="E1105" s="179"/>
      <c r="F1105" s="179"/>
      <c r="G1105" s="179"/>
      <c r="H1105" s="179"/>
      <c r="I1105" s="179"/>
      <c r="J1105" s="179"/>
      <c r="K1105" s="179"/>
      <c r="L1105" s="179"/>
      <c r="M1105" s="179"/>
      <c r="N1105" s="179"/>
      <c r="O1105" s="179"/>
      <c r="P1105" s="179"/>
      <c r="Q1105" s="179"/>
      <c r="R1105" s="179"/>
      <c r="S1105" s="179"/>
      <c r="T1105" s="179"/>
      <c r="U1105" s="179"/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/>
      <c r="AG1105" s="179"/>
      <c r="AH1105" s="179"/>
      <c r="AI1105" s="180"/>
      <c r="AK1105" s="180"/>
      <c r="AM1105" s="180"/>
      <c r="AO1105" s="180"/>
    </row>
    <row r="1106" spans="2:41" s="126" customFormat="1" ht="6.75" customHeight="1">
      <c r="B1106" s="179"/>
      <c r="C1106" s="179"/>
      <c r="D1106" s="179"/>
      <c r="E1106" s="179"/>
      <c r="F1106" s="179"/>
      <c r="G1106" s="179"/>
      <c r="H1106" s="179"/>
      <c r="I1106" s="179"/>
      <c r="J1106" s="179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80"/>
      <c r="AK1106" s="180"/>
      <c r="AM1106" s="180"/>
      <c r="AO1106" s="180"/>
    </row>
    <row r="1107" spans="2:41" s="126" customFormat="1" ht="6.75" customHeight="1">
      <c r="B1107" s="179"/>
      <c r="C1107" s="179"/>
      <c r="D1107" s="179"/>
      <c r="E1107" s="179"/>
      <c r="F1107" s="179"/>
      <c r="G1107" s="179"/>
      <c r="H1107" s="179"/>
      <c r="I1107" s="179"/>
      <c r="J1107" s="179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80"/>
      <c r="AK1107" s="180"/>
      <c r="AM1107" s="180"/>
      <c r="AO1107" s="180"/>
    </row>
    <row r="1108" spans="2:41" s="126" customFormat="1" ht="6.75" customHeight="1">
      <c r="B1108" s="179"/>
      <c r="C1108" s="179"/>
      <c r="D1108" s="179"/>
      <c r="E1108" s="179"/>
      <c r="F1108" s="179"/>
      <c r="G1108" s="179"/>
      <c r="H1108" s="179"/>
      <c r="I1108" s="179"/>
      <c r="J1108" s="179"/>
      <c r="K1108" s="179"/>
      <c r="L1108" s="179"/>
      <c r="M1108" s="179"/>
      <c r="N1108" s="179"/>
      <c r="O1108" s="179"/>
      <c r="P1108" s="179"/>
      <c r="Q1108" s="179"/>
      <c r="R1108" s="179"/>
      <c r="S1108" s="179"/>
      <c r="T1108" s="179"/>
      <c r="U1108" s="179"/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/>
      <c r="AG1108" s="179"/>
      <c r="AH1108" s="179"/>
      <c r="AI1108" s="180"/>
      <c r="AK1108" s="180"/>
      <c r="AM1108" s="180"/>
      <c r="AO1108" s="180"/>
    </row>
    <row r="1109" spans="2:41" s="126" customFormat="1" ht="6.75" customHeight="1">
      <c r="B1109" s="179"/>
      <c r="C1109" s="179"/>
      <c r="D1109" s="179"/>
      <c r="E1109" s="179"/>
      <c r="F1109" s="179"/>
      <c r="G1109" s="179"/>
      <c r="H1109" s="179"/>
      <c r="I1109" s="179"/>
      <c r="J1109" s="179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80"/>
      <c r="AK1109" s="180"/>
      <c r="AM1109" s="180"/>
      <c r="AO1109" s="180"/>
    </row>
    <row r="1110" spans="2:41" s="126" customFormat="1" ht="6.75" customHeight="1">
      <c r="B1110" s="179"/>
      <c r="C1110" s="179"/>
      <c r="D1110" s="179"/>
      <c r="E1110" s="179"/>
      <c r="F1110" s="179"/>
      <c r="G1110" s="179"/>
      <c r="H1110" s="179"/>
      <c r="I1110" s="179"/>
      <c r="J1110" s="179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80"/>
      <c r="AK1110" s="180"/>
      <c r="AM1110" s="180"/>
      <c r="AO1110" s="180"/>
    </row>
    <row r="1111" spans="2:41" s="126" customFormat="1" ht="6.75" customHeight="1">
      <c r="B1111" s="179"/>
      <c r="C1111" s="179"/>
      <c r="D1111" s="179"/>
      <c r="E1111" s="179"/>
      <c r="F1111" s="179"/>
      <c r="G1111" s="179"/>
      <c r="H1111" s="179"/>
      <c r="I1111" s="179"/>
      <c r="J1111" s="179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80"/>
      <c r="AK1111" s="180"/>
      <c r="AM1111" s="180"/>
      <c r="AO1111" s="180"/>
    </row>
    <row r="1112" spans="2:41" s="126" customFormat="1" ht="6.75" customHeight="1">
      <c r="B1112" s="179"/>
      <c r="C1112" s="179"/>
      <c r="D1112" s="179"/>
      <c r="E1112" s="179"/>
      <c r="F1112" s="179"/>
      <c r="G1112" s="179"/>
      <c r="H1112" s="179"/>
      <c r="I1112" s="179"/>
      <c r="J1112" s="179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80"/>
      <c r="AK1112" s="180"/>
      <c r="AM1112" s="180"/>
      <c r="AO1112" s="180"/>
    </row>
    <row r="1113" spans="2:41" s="126" customFormat="1" ht="6.75" customHeight="1">
      <c r="B1113" s="179"/>
      <c r="C1113" s="179"/>
      <c r="D1113" s="179"/>
      <c r="E1113" s="179"/>
      <c r="F1113" s="179"/>
      <c r="G1113" s="179"/>
      <c r="H1113" s="179"/>
      <c r="I1113" s="179"/>
      <c r="J1113" s="179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80"/>
      <c r="AK1113" s="180"/>
      <c r="AM1113" s="180"/>
      <c r="AO1113" s="180"/>
    </row>
    <row r="1114" spans="2:41" s="126" customFormat="1" ht="6.75" customHeight="1">
      <c r="B1114" s="179"/>
      <c r="C1114" s="179"/>
      <c r="D1114" s="179"/>
      <c r="E1114" s="179"/>
      <c r="F1114" s="179"/>
      <c r="G1114" s="179"/>
      <c r="H1114" s="179"/>
      <c r="I1114" s="179"/>
      <c r="J1114" s="179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80"/>
      <c r="AK1114" s="180"/>
      <c r="AM1114" s="180"/>
      <c r="AO1114" s="180"/>
    </row>
    <row r="1115" spans="2:41" s="126" customFormat="1" ht="6.75" customHeight="1">
      <c r="B1115" s="179"/>
      <c r="C1115" s="179"/>
      <c r="D1115" s="179"/>
      <c r="E1115" s="179"/>
      <c r="F1115" s="179"/>
      <c r="G1115" s="179"/>
      <c r="H1115" s="179"/>
      <c r="I1115" s="179"/>
      <c r="J1115" s="179"/>
      <c r="K1115" s="179"/>
      <c r="L1115" s="179"/>
      <c r="M1115" s="179"/>
      <c r="N1115" s="179"/>
      <c r="O1115" s="179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80"/>
      <c r="AK1115" s="180"/>
      <c r="AM1115" s="180"/>
      <c r="AO1115" s="180"/>
    </row>
    <row r="1116" spans="2:41" s="126" customFormat="1" ht="6.75" customHeight="1">
      <c r="B1116" s="179"/>
      <c r="C1116" s="179"/>
      <c r="D1116" s="179"/>
      <c r="E1116" s="179"/>
      <c r="F1116" s="179"/>
      <c r="G1116" s="179"/>
      <c r="H1116" s="179"/>
      <c r="I1116" s="179"/>
      <c r="J1116" s="179"/>
      <c r="K1116" s="179"/>
      <c r="L1116" s="179"/>
      <c r="M1116" s="179"/>
      <c r="N1116" s="179"/>
      <c r="O1116" s="179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80"/>
      <c r="AK1116" s="180"/>
      <c r="AM1116" s="180"/>
      <c r="AO1116" s="180"/>
    </row>
  </sheetData>
  <sheetProtection password="C3D2" sheet="1" scenarios="1"/>
  <mergeCells count="2">
    <mergeCell ref="AI14:AK14"/>
    <mergeCell ref="AM14:AO14"/>
  </mergeCells>
  <pageMargins left="0.59055118110236227" right="0" top="0" bottom="0" header="0" footer="0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R1114"/>
  <sheetViews>
    <sheetView showGridLines="0" topLeftCell="A50" zoomScale="140" zoomScaleNormal="140" zoomScaleSheetLayoutView="175" zoomScalePageLayoutView="145" workbookViewId="0">
      <selection activeCell="AO35" sqref="AO35"/>
    </sheetView>
  </sheetViews>
  <sheetFormatPr baseColWidth="10" defaultRowHeight="9"/>
  <cols>
    <col min="1" max="1" width="0.42578125" style="97" customWidth="1"/>
    <col min="2" max="2" width="2" style="179" customWidth="1"/>
    <col min="3" max="40" width="1.7109375" style="179" customWidth="1"/>
    <col min="41" max="41" width="13.7109375" style="180" customWidth="1"/>
    <col min="42" max="42" width="0.42578125" style="97" customWidth="1"/>
    <col min="43" max="43" width="13.7109375" style="180" customWidth="1"/>
    <col min="44" max="44" width="0.42578125" style="97" customWidth="1"/>
    <col min="45" max="16384" width="11.42578125" style="97"/>
  </cols>
  <sheetData>
    <row r="1" spans="1:44" ht="11.1" customHeight="1"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4"/>
      <c r="AQ1" s="154"/>
    </row>
    <row r="2" spans="1:44" ht="11.1" customHeight="1"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4"/>
      <c r="AQ2" s="154"/>
    </row>
    <row r="3" spans="1:44" ht="11.1" customHeight="1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4"/>
      <c r="AQ3" s="154"/>
    </row>
    <row r="4" spans="1:44" ht="11.1" customHeight="1">
      <c r="B4" s="153"/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4"/>
      <c r="AQ4" s="154"/>
    </row>
    <row r="5" spans="1:44" ht="11.1" customHeight="1"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4"/>
      <c r="AQ5" s="154"/>
    </row>
    <row r="6" spans="1:44" ht="11.1" customHeight="1"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98"/>
      <c r="AQ6" s="98"/>
    </row>
    <row r="7" spans="1:44" ht="11.1" customHeight="1"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98"/>
      <c r="AQ7" s="98"/>
    </row>
    <row r="8" spans="1:44" ht="3.95" customHeight="1"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4"/>
      <c r="AQ8" s="154"/>
    </row>
    <row r="9" spans="1:44" s="99" customFormat="1" ht="11.1" customHeight="1">
      <c r="A9" s="361" t="str">
        <f>EF_01!$A$9</f>
        <v>ÓRGANOS AUTONÓMOS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  <c r="AC9" s="368"/>
      <c r="AD9" s="368"/>
      <c r="AE9" s="368"/>
      <c r="AF9" s="368"/>
      <c r="AG9" s="368"/>
      <c r="AH9" s="368"/>
      <c r="AI9" s="368"/>
      <c r="AJ9" s="368"/>
      <c r="AK9" s="368"/>
      <c r="AL9" s="368"/>
      <c r="AM9" s="368"/>
      <c r="AN9" s="368"/>
      <c r="AO9" s="368"/>
      <c r="AP9" s="369"/>
      <c r="AQ9" s="368"/>
      <c r="AR9" s="369"/>
    </row>
    <row r="10" spans="1:44" s="99" customFormat="1" ht="11.1" customHeight="1">
      <c r="A10" s="361" t="str">
        <f>EF_01!$A$10</f>
        <v>INSTITUTO DE ACCESO A LA INFORMACIÓN PÚBLICA Y PROTECCIÓN DE DATOS PERSONALES DEL DISTRITO FEDERAL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68"/>
      <c r="AM10" s="368"/>
      <c r="AN10" s="368"/>
      <c r="AO10" s="368"/>
      <c r="AP10" s="369"/>
      <c r="AQ10" s="368"/>
      <c r="AR10" s="369"/>
    </row>
    <row r="11" spans="1:44" s="99" customFormat="1" ht="11.1" customHeight="1">
      <c r="A11" s="368" t="s">
        <v>62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K11" s="368"/>
      <c r="AL11" s="368"/>
      <c r="AM11" s="368"/>
      <c r="AN11" s="368"/>
      <c r="AO11" s="368"/>
      <c r="AP11" s="369"/>
      <c r="AQ11" s="368"/>
      <c r="AR11" s="369"/>
    </row>
    <row r="12" spans="1:44" s="99" customFormat="1" ht="11.1" customHeight="1">
      <c r="A12" s="367" t="s">
        <v>2</v>
      </c>
      <c r="B12" s="367"/>
      <c r="C12" s="367"/>
      <c r="D12" s="367"/>
      <c r="E12" s="367"/>
      <c r="F12" s="367"/>
      <c r="G12" s="367"/>
      <c r="H12" s="367"/>
      <c r="I12" s="367"/>
      <c r="J12" s="367"/>
      <c r="K12" s="367"/>
      <c r="L12" s="367"/>
      <c r="M12" s="367"/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367"/>
      <c r="Z12" s="367"/>
      <c r="AA12" s="367"/>
      <c r="AB12" s="367"/>
      <c r="AC12" s="367"/>
      <c r="AD12" s="367"/>
      <c r="AE12" s="367"/>
      <c r="AF12" s="367"/>
      <c r="AG12" s="367"/>
      <c r="AH12" s="367"/>
      <c r="AI12" s="367"/>
      <c r="AJ12" s="367"/>
      <c r="AK12" s="367"/>
      <c r="AL12" s="367"/>
      <c r="AM12" s="367"/>
      <c r="AN12" s="367"/>
      <c r="AO12" s="367"/>
      <c r="AP12" s="369"/>
      <c r="AQ12" s="367"/>
      <c r="AR12" s="369"/>
    </row>
    <row r="13" spans="1:44" s="99" customFormat="1" ht="3.95" customHeight="1"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2"/>
      <c r="AQ13" s="102"/>
    </row>
    <row r="14" spans="1:44" s="105" customFormat="1" ht="11.1" customHeight="1">
      <c r="A14" s="373" t="s">
        <v>83</v>
      </c>
      <c r="B14" s="374"/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4"/>
      <c r="T14" s="374"/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  <c r="AN14" s="374"/>
      <c r="AO14" s="479" t="s">
        <v>65</v>
      </c>
      <c r="AP14" s="480"/>
      <c r="AQ14" s="479" t="s">
        <v>71</v>
      </c>
      <c r="AR14" s="480"/>
    </row>
    <row r="15" spans="1:44" s="105" customFormat="1" ht="11.1" customHeight="1">
      <c r="A15" s="370"/>
      <c r="B15" s="371"/>
      <c r="C15" s="371"/>
      <c r="D15" s="371"/>
      <c r="E15" s="371"/>
      <c r="F15" s="371"/>
      <c r="G15" s="371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  <c r="U15" s="371"/>
      <c r="V15" s="371"/>
      <c r="W15" s="371"/>
      <c r="X15" s="371"/>
      <c r="Y15" s="371"/>
      <c r="Z15" s="371"/>
      <c r="AA15" s="371"/>
      <c r="AB15" s="371"/>
      <c r="AC15" s="371"/>
      <c r="AD15" s="371"/>
      <c r="AE15" s="371"/>
      <c r="AF15" s="371"/>
      <c r="AG15" s="371"/>
      <c r="AH15" s="371"/>
      <c r="AI15" s="371"/>
      <c r="AJ15" s="371"/>
      <c r="AK15" s="371"/>
      <c r="AL15" s="371"/>
      <c r="AM15" s="371"/>
      <c r="AN15" s="371"/>
      <c r="AO15" s="364">
        <v>2014</v>
      </c>
      <c r="AP15" s="363"/>
      <c r="AQ15" s="364">
        <v>2014</v>
      </c>
      <c r="AR15" s="370"/>
    </row>
    <row r="16" spans="1:44" s="105" customFormat="1" ht="11.1" customHeight="1">
      <c r="B16" s="182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345"/>
      <c r="AP16" s="182"/>
      <c r="AQ16" s="345"/>
    </row>
    <row r="17" spans="2:43" s="105" customFormat="1" ht="7.5" customHeight="1">
      <c r="B17" s="417" t="s">
        <v>3</v>
      </c>
      <c r="C17" s="417"/>
      <c r="D17" s="417"/>
      <c r="E17" s="417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19"/>
      <c r="Q17" s="419"/>
      <c r="R17" s="419"/>
      <c r="S17" s="419"/>
      <c r="T17" s="419"/>
      <c r="U17" s="419"/>
      <c r="V17" s="419"/>
      <c r="W17" s="419"/>
      <c r="X17" s="419"/>
      <c r="Y17" s="419"/>
      <c r="Z17" s="419"/>
      <c r="AA17" s="419"/>
      <c r="AB17" s="419"/>
      <c r="AC17" s="419"/>
      <c r="AD17" s="419"/>
      <c r="AE17" s="419"/>
      <c r="AF17" s="419"/>
      <c r="AG17" s="419"/>
      <c r="AH17" s="419"/>
      <c r="AI17" s="419"/>
      <c r="AJ17" s="419"/>
      <c r="AK17" s="419"/>
      <c r="AL17" s="419"/>
      <c r="AM17" s="419"/>
      <c r="AN17" s="419"/>
      <c r="AO17" s="431"/>
      <c r="AP17" s="421"/>
      <c r="AQ17" s="431"/>
    </row>
    <row r="18" spans="2:43" s="105" customFormat="1" ht="7.5" customHeight="1">
      <c r="B18" s="417"/>
      <c r="C18" s="417"/>
      <c r="D18" s="417"/>
      <c r="E18" s="417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  <c r="AD18" s="419"/>
      <c r="AE18" s="419"/>
      <c r="AF18" s="419"/>
      <c r="AG18" s="419"/>
      <c r="AH18" s="419"/>
      <c r="AI18" s="419"/>
      <c r="AJ18" s="419"/>
      <c r="AK18" s="419"/>
      <c r="AL18" s="419"/>
      <c r="AM18" s="419"/>
      <c r="AN18" s="419"/>
      <c r="AO18" s="431"/>
      <c r="AP18" s="421"/>
      <c r="AQ18" s="431"/>
    </row>
    <row r="19" spans="2:43" s="105" customFormat="1" ht="7.5" customHeight="1">
      <c r="B19" s="422"/>
      <c r="C19" s="423" t="s">
        <v>5</v>
      </c>
      <c r="D19" s="423"/>
      <c r="E19" s="423"/>
      <c r="F19" s="418"/>
      <c r="G19" s="418"/>
      <c r="H19" s="418"/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  <c r="AA19" s="418"/>
      <c r="AB19" s="418"/>
      <c r="AC19" s="418"/>
      <c r="AD19" s="418"/>
      <c r="AE19" s="418"/>
      <c r="AF19" s="418"/>
      <c r="AG19" s="418"/>
      <c r="AH19" s="418"/>
      <c r="AI19" s="418"/>
      <c r="AJ19" s="418"/>
      <c r="AK19" s="418"/>
      <c r="AL19" s="418"/>
      <c r="AM19" s="418"/>
      <c r="AN19" s="418"/>
      <c r="AO19" s="431"/>
      <c r="AP19" s="421"/>
      <c r="AQ19" s="431"/>
    </row>
    <row r="20" spans="2:43" s="105" customFormat="1" ht="7.5" customHeight="1">
      <c r="B20" s="422"/>
      <c r="C20" s="422"/>
      <c r="D20" s="422" t="s">
        <v>96</v>
      </c>
      <c r="E20" s="422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  <c r="AA20" s="418"/>
      <c r="AB20" s="418"/>
      <c r="AC20" s="418"/>
      <c r="AD20" s="418"/>
      <c r="AE20" s="418"/>
      <c r="AF20" s="418"/>
      <c r="AG20" s="418"/>
      <c r="AH20" s="418"/>
      <c r="AI20" s="418"/>
      <c r="AJ20" s="418"/>
      <c r="AK20" s="418"/>
      <c r="AL20" s="418"/>
      <c r="AM20" s="418"/>
      <c r="AN20" s="418"/>
      <c r="AO20" s="431" t="str">
        <f>IF(EF_02!AG20&lt;0,ABS(EF_02!AG20),"")</f>
        <v/>
      </c>
      <c r="AP20" s="421"/>
      <c r="AQ20" s="431">
        <f>IF(EF_02!AG20&gt;0,ABS(EF_02!AG20),"")</f>
        <v>49.199999999976718</v>
      </c>
    </row>
    <row r="21" spans="2:43" s="105" customFormat="1" ht="7.5" customHeight="1">
      <c r="B21" s="422"/>
      <c r="C21" s="422"/>
      <c r="D21" s="422" t="s">
        <v>169</v>
      </c>
      <c r="E21" s="422"/>
      <c r="F21" s="418"/>
      <c r="G21" s="418"/>
      <c r="H21" s="418"/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  <c r="AA21" s="418"/>
      <c r="AB21" s="418"/>
      <c r="AC21" s="418"/>
      <c r="AD21" s="418"/>
      <c r="AE21" s="418"/>
      <c r="AF21" s="418"/>
      <c r="AG21" s="418"/>
      <c r="AH21" s="418"/>
      <c r="AI21" s="418"/>
      <c r="AJ21" s="418"/>
      <c r="AK21" s="418"/>
      <c r="AL21" s="418"/>
      <c r="AM21" s="418"/>
      <c r="AN21" s="418"/>
      <c r="AO21" s="431" t="str">
        <f>IF(EF_02!AG21&lt;0,ABS(EF_02!AG21),"")</f>
        <v/>
      </c>
      <c r="AP21" s="421"/>
      <c r="AQ21" s="431" t="str">
        <f>IF(EF_02!AG21&gt;0,ABS(EF_02!AG21),"")</f>
        <v/>
      </c>
    </row>
    <row r="22" spans="2:43" s="105" customFormat="1" ht="7.5" customHeight="1">
      <c r="B22" s="424"/>
      <c r="C22" s="424"/>
      <c r="D22" s="422" t="s">
        <v>97</v>
      </c>
      <c r="E22" s="422"/>
      <c r="F22" s="418"/>
      <c r="G22" s="418"/>
      <c r="H22" s="418"/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  <c r="AA22" s="418"/>
      <c r="AB22" s="418"/>
      <c r="AC22" s="418"/>
      <c r="AD22" s="418"/>
      <c r="AE22" s="418"/>
      <c r="AF22" s="418"/>
      <c r="AG22" s="418"/>
      <c r="AH22" s="418"/>
      <c r="AI22" s="418"/>
      <c r="AJ22" s="418"/>
      <c r="AK22" s="418"/>
      <c r="AL22" s="418"/>
      <c r="AM22" s="418"/>
      <c r="AN22" s="418"/>
      <c r="AO22" s="431" t="str">
        <f>IF(EF_02!AG22&lt;0,ABS(EF_02!AG22),"")</f>
        <v/>
      </c>
      <c r="AP22" s="421"/>
      <c r="AQ22" s="431" t="str">
        <f>IF(EF_02!AG22&gt;0,ABS(EF_02!AG22),"")</f>
        <v/>
      </c>
    </row>
    <row r="23" spans="2:43" s="105" customFormat="1" ht="7.5" customHeight="1">
      <c r="B23" s="422"/>
      <c r="C23" s="422"/>
      <c r="D23" s="422" t="s">
        <v>98</v>
      </c>
      <c r="E23" s="422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418"/>
      <c r="AI23" s="418"/>
      <c r="AJ23" s="418"/>
      <c r="AK23" s="418"/>
      <c r="AL23" s="418"/>
      <c r="AM23" s="418"/>
      <c r="AN23" s="418"/>
      <c r="AO23" s="431" t="str">
        <f>IF(EF_02!AG23&lt;0,ABS(EF_02!AG23),"")</f>
        <v/>
      </c>
      <c r="AP23" s="421"/>
      <c r="AQ23" s="431" t="str">
        <f>IF(EF_02!AG23&gt;0,ABS(EF_02!AG23),"")</f>
        <v/>
      </c>
    </row>
    <row r="24" spans="2:43" s="105" customFormat="1" ht="7.5" customHeight="1">
      <c r="B24" s="422"/>
      <c r="C24" s="422"/>
      <c r="D24" s="422" t="s">
        <v>99</v>
      </c>
      <c r="E24" s="422"/>
      <c r="F24" s="418"/>
      <c r="G24" s="418"/>
      <c r="H24" s="418"/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  <c r="AA24" s="418"/>
      <c r="AB24" s="418"/>
      <c r="AC24" s="418"/>
      <c r="AD24" s="418"/>
      <c r="AE24" s="418"/>
      <c r="AF24" s="418"/>
      <c r="AG24" s="418"/>
      <c r="AH24" s="418"/>
      <c r="AI24" s="418"/>
      <c r="AJ24" s="418"/>
      <c r="AK24" s="418"/>
      <c r="AL24" s="418"/>
      <c r="AM24" s="418"/>
      <c r="AN24" s="418"/>
      <c r="AO24" s="431" t="str">
        <f>IF(EF_02!AG24&lt;0,ABS(EF_02!AG24),"")</f>
        <v/>
      </c>
      <c r="AP24" s="421"/>
      <c r="AQ24" s="431" t="str">
        <f>IF(EF_02!AG24&gt;0,ABS(EF_02!AG24),"")</f>
        <v/>
      </c>
    </row>
    <row r="25" spans="2:43" s="105" customFormat="1" ht="7.5" customHeight="1">
      <c r="B25" s="422"/>
      <c r="C25" s="422"/>
      <c r="D25" s="422" t="s">
        <v>100</v>
      </c>
      <c r="E25" s="422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  <c r="AA25" s="418"/>
      <c r="AB25" s="418"/>
      <c r="AC25" s="418"/>
      <c r="AD25" s="418"/>
      <c r="AE25" s="418"/>
      <c r="AF25" s="418"/>
      <c r="AG25" s="418"/>
      <c r="AH25" s="418"/>
      <c r="AI25" s="418"/>
      <c r="AJ25" s="418"/>
      <c r="AK25" s="418"/>
      <c r="AL25" s="418"/>
      <c r="AM25" s="418"/>
      <c r="AN25" s="418"/>
      <c r="AO25" s="431" t="str">
        <f>IF(EF_02!AG25&lt;0,ABS(EF_02!AG25),"")</f>
        <v/>
      </c>
      <c r="AP25" s="421"/>
      <c r="AQ25" s="431" t="str">
        <f>IF(EF_02!AG25&gt;0,ABS(EF_02!AG25),"")</f>
        <v/>
      </c>
    </row>
    <row r="26" spans="2:43" s="105" customFormat="1" ht="7.5" customHeight="1">
      <c r="B26" s="422"/>
      <c r="C26" s="422"/>
      <c r="D26" s="422" t="s">
        <v>101</v>
      </c>
      <c r="E26" s="422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8"/>
      <c r="AN26" s="418"/>
      <c r="AO26" s="431" t="str">
        <f>IF(EF_02!AG26&lt;0,ABS(EF_02!AG26),"")</f>
        <v/>
      </c>
      <c r="AP26" s="421"/>
      <c r="AQ26" s="431" t="str">
        <f>IF(EF_02!AG26&gt;0,ABS(EF_02!AG26),"")</f>
        <v/>
      </c>
    </row>
    <row r="27" spans="2:43" s="105" customFormat="1" ht="7.5" customHeight="1">
      <c r="B27" s="425"/>
      <c r="C27" s="425"/>
      <c r="D27" s="425"/>
      <c r="E27" s="425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31"/>
      <c r="AP27" s="421"/>
      <c r="AQ27" s="431"/>
    </row>
    <row r="28" spans="2:43" s="105" customFormat="1" ht="7.5" customHeight="1">
      <c r="B28" s="425"/>
      <c r="C28" s="425"/>
      <c r="D28" s="425"/>
      <c r="E28" s="425"/>
      <c r="F28" s="418"/>
      <c r="G28" s="418"/>
      <c r="H28" s="418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31"/>
      <c r="AP28" s="421"/>
      <c r="AQ28" s="431"/>
    </row>
    <row r="29" spans="2:43" s="105" customFormat="1" ht="7.5" customHeight="1">
      <c r="B29" s="423"/>
      <c r="C29" s="423" t="s">
        <v>167</v>
      </c>
      <c r="D29" s="423"/>
      <c r="E29" s="423"/>
      <c r="F29" s="417"/>
      <c r="G29" s="417"/>
      <c r="H29" s="417"/>
      <c r="I29" s="417"/>
      <c r="J29" s="417"/>
      <c r="K29" s="417"/>
      <c r="L29" s="417"/>
      <c r="M29" s="417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417"/>
      <c r="Y29" s="417"/>
      <c r="Z29" s="417"/>
      <c r="AA29" s="417"/>
      <c r="AB29" s="417"/>
      <c r="AC29" s="417"/>
      <c r="AD29" s="417"/>
      <c r="AE29" s="417"/>
      <c r="AF29" s="417"/>
      <c r="AG29" s="417"/>
      <c r="AH29" s="417"/>
      <c r="AI29" s="417"/>
      <c r="AJ29" s="417"/>
      <c r="AK29" s="417"/>
      <c r="AL29" s="417"/>
      <c r="AM29" s="417"/>
      <c r="AN29" s="417"/>
      <c r="AO29" s="431"/>
      <c r="AP29" s="421"/>
      <c r="AQ29" s="431"/>
    </row>
    <row r="30" spans="2:43" s="105" customFormat="1" ht="7.5" customHeight="1">
      <c r="B30" s="422"/>
      <c r="C30" s="422"/>
      <c r="D30" s="422" t="s">
        <v>170</v>
      </c>
      <c r="E30" s="422"/>
      <c r="F30" s="417"/>
      <c r="G30" s="417"/>
      <c r="H30" s="417"/>
      <c r="I30" s="417"/>
      <c r="J30" s="417"/>
      <c r="K30" s="417"/>
      <c r="L30" s="417"/>
      <c r="M30" s="417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417"/>
      <c r="Y30" s="417"/>
      <c r="Z30" s="417"/>
      <c r="AA30" s="417"/>
      <c r="AB30" s="417"/>
      <c r="AC30" s="417"/>
      <c r="AD30" s="417"/>
      <c r="AE30" s="417"/>
      <c r="AF30" s="417"/>
      <c r="AG30" s="417"/>
      <c r="AH30" s="417"/>
      <c r="AI30" s="417"/>
      <c r="AJ30" s="417"/>
      <c r="AK30" s="417"/>
      <c r="AL30" s="417"/>
      <c r="AM30" s="417"/>
      <c r="AN30" s="417"/>
      <c r="AO30" s="431" t="str">
        <f>IF(EF_02!AG31&lt;0,ABS(EF_02!AG31),"")</f>
        <v/>
      </c>
      <c r="AP30" s="421"/>
      <c r="AQ30" s="431" t="str">
        <f>IF(EF_02!AG31&gt;0,ABS(EF_02!AG31),"")</f>
        <v/>
      </c>
    </row>
    <row r="31" spans="2:43" s="105" customFormat="1" ht="7.5" customHeight="1">
      <c r="B31" s="422"/>
      <c r="C31" s="422"/>
      <c r="D31" s="422" t="s">
        <v>102</v>
      </c>
      <c r="E31" s="422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19"/>
      <c r="W31" s="419"/>
      <c r="X31" s="419"/>
      <c r="Y31" s="419"/>
      <c r="Z31" s="419"/>
      <c r="AA31" s="419"/>
      <c r="AB31" s="419"/>
      <c r="AC31" s="419"/>
      <c r="AD31" s="419"/>
      <c r="AE31" s="419"/>
      <c r="AF31" s="419"/>
      <c r="AG31" s="419"/>
      <c r="AH31" s="419"/>
      <c r="AI31" s="419"/>
      <c r="AJ31" s="419"/>
      <c r="AK31" s="419"/>
      <c r="AL31" s="419"/>
      <c r="AM31" s="419"/>
      <c r="AN31" s="419"/>
      <c r="AO31" s="431" t="str">
        <f>IF(EF_02!AG32&lt;0,ABS(EF_02!AG32),"")</f>
        <v/>
      </c>
      <c r="AP31" s="421"/>
      <c r="AQ31" s="431" t="str">
        <f>IF(EF_02!AG32&gt;0,ABS(EF_02!AG32),"")</f>
        <v/>
      </c>
    </row>
    <row r="32" spans="2:43" s="105" customFormat="1" ht="7.5" customHeight="1">
      <c r="B32" s="422"/>
      <c r="C32" s="422"/>
      <c r="D32" s="422" t="s">
        <v>103</v>
      </c>
      <c r="E32" s="422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417"/>
      <c r="Y32" s="417"/>
      <c r="Z32" s="417"/>
      <c r="AA32" s="417"/>
      <c r="AB32" s="417"/>
      <c r="AC32" s="417"/>
      <c r="AD32" s="417"/>
      <c r="AE32" s="417"/>
      <c r="AF32" s="417"/>
      <c r="AG32" s="417"/>
      <c r="AH32" s="417"/>
      <c r="AI32" s="417"/>
      <c r="AJ32" s="417"/>
      <c r="AK32" s="417"/>
      <c r="AL32" s="417"/>
      <c r="AM32" s="417"/>
      <c r="AN32" s="417"/>
      <c r="AO32" s="431" t="str">
        <f>IF(EF_02!AG33&lt;0,ABS(EF_02!AG33),"")</f>
        <v/>
      </c>
      <c r="AP32" s="421"/>
      <c r="AQ32" s="431" t="str">
        <f>IF(EF_02!AG33&gt;0,ABS(EF_02!AG33),"")</f>
        <v/>
      </c>
    </row>
    <row r="33" spans="2:43" s="105" customFormat="1" ht="7.5" customHeight="1">
      <c r="B33" s="422"/>
      <c r="C33" s="422"/>
      <c r="D33" s="422" t="s">
        <v>104</v>
      </c>
      <c r="E33" s="422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31" t="str">
        <f>IF(EF_02!AG34&lt;0,ABS(EF_02!AG34),"")</f>
        <v/>
      </c>
      <c r="AP33" s="421"/>
      <c r="AQ33" s="431">
        <f>IF(EF_02!AG34&gt;0,ABS(EF_02!AG34),"")</f>
        <v>7118.3000000000029</v>
      </c>
    </row>
    <row r="34" spans="2:43" s="105" customFormat="1" ht="7.5" customHeight="1">
      <c r="B34" s="422"/>
      <c r="C34" s="422"/>
      <c r="D34" s="422" t="s">
        <v>105</v>
      </c>
      <c r="E34" s="422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31" t="str">
        <f>IF(EF_02!AG35&lt;0,ABS(EF_02!AG35),"")</f>
        <v/>
      </c>
      <c r="AP34" s="421"/>
      <c r="AQ34" s="431">
        <f>IF(EF_02!AG35&gt;0,ABS(EF_02!AG35),"")</f>
        <v>439.69999999999982</v>
      </c>
    </row>
    <row r="35" spans="2:43" s="105" customFormat="1" ht="7.5" customHeight="1">
      <c r="B35" s="422"/>
      <c r="C35" s="422"/>
      <c r="D35" s="422" t="s">
        <v>106</v>
      </c>
      <c r="E35" s="422"/>
      <c r="F35" s="418"/>
      <c r="G35" s="418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31">
        <f>IF(EF_02!AG36&lt;0,ABS(EF_02!AG36),"")</f>
        <v>2647.3000000000011</v>
      </c>
      <c r="AP35" s="421"/>
      <c r="AQ35" s="431" t="str">
        <f>IF(EF_02!AG36&gt;0,ABS(EF_02!AG36),"")</f>
        <v/>
      </c>
    </row>
    <row r="36" spans="2:43" s="105" customFormat="1" ht="7.5" customHeight="1">
      <c r="B36" s="422"/>
      <c r="C36" s="422"/>
      <c r="D36" s="422" t="s">
        <v>107</v>
      </c>
      <c r="E36" s="422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417"/>
      <c r="Y36" s="417"/>
      <c r="Z36" s="417"/>
      <c r="AA36" s="417"/>
      <c r="AB36" s="417"/>
      <c r="AC36" s="417"/>
      <c r="AD36" s="417"/>
      <c r="AE36" s="417"/>
      <c r="AF36" s="417"/>
      <c r="AG36" s="417"/>
      <c r="AH36" s="417"/>
      <c r="AI36" s="417"/>
      <c r="AJ36" s="417"/>
      <c r="AK36" s="417"/>
      <c r="AL36" s="417"/>
      <c r="AM36" s="417"/>
      <c r="AN36" s="417"/>
      <c r="AO36" s="431" t="str">
        <f>IF(EF_02!AG37&lt;0,ABS(EF_02!AG37),"")</f>
        <v/>
      </c>
      <c r="AP36" s="421"/>
      <c r="AQ36" s="431" t="str">
        <f>IF(EF_02!AG37&gt;0,ABS(EF_02!AG37),"")</f>
        <v/>
      </c>
    </row>
    <row r="37" spans="2:43" s="105" customFormat="1" ht="7.5" customHeight="1">
      <c r="B37" s="422"/>
      <c r="C37" s="422"/>
      <c r="D37" s="422" t="s">
        <v>108</v>
      </c>
      <c r="E37" s="422"/>
      <c r="F37" s="418"/>
      <c r="G37" s="418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31" t="str">
        <f>IF(EF_02!AG38&lt;0,ABS(EF_02!AG38),"")</f>
        <v/>
      </c>
      <c r="AP37" s="421"/>
      <c r="AQ37" s="431" t="str">
        <f>IF(EF_02!AG38&gt;0,ABS(EF_02!AG38),"")</f>
        <v/>
      </c>
    </row>
    <row r="38" spans="2:43" s="105" customFormat="1" ht="7.5" customHeight="1">
      <c r="B38" s="422"/>
      <c r="C38" s="422"/>
      <c r="D38" s="422" t="s">
        <v>109</v>
      </c>
      <c r="E38" s="422"/>
      <c r="F38" s="418"/>
      <c r="G38" s="418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31" t="str">
        <f>IF(EF_02!AG39&lt;0,ABS(EF_02!AG39),"")</f>
        <v/>
      </c>
      <c r="AP38" s="421"/>
      <c r="AQ38" s="431" t="str">
        <f>IF(EF_02!AG39&gt;0,ABS(EF_02!AG39),"")</f>
        <v/>
      </c>
    </row>
    <row r="39" spans="2:43" s="105" customFormat="1" ht="7.5" customHeight="1">
      <c r="B39" s="422"/>
      <c r="C39" s="422"/>
      <c r="D39" s="422"/>
      <c r="E39" s="422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  <c r="AA39" s="418"/>
      <c r="AB39" s="418"/>
      <c r="AC39" s="418"/>
      <c r="AD39" s="418"/>
      <c r="AE39" s="418"/>
      <c r="AF39" s="418"/>
      <c r="AG39" s="418"/>
      <c r="AH39" s="418"/>
      <c r="AI39" s="418"/>
      <c r="AJ39" s="418"/>
      <c r="AK39" s="418"/>
      <c r="AL39" s="418"/>
      <c r="AM39" s="418"/>
      <c r="AN39" s="418"/>
      <c r="AO39" s="431"/>
      <c r="AP39" s="421"/>
      <c r="AQ39" s="431"/>
    </row>
    <row r="40" spans="2:43" s="105" customFormat="1" ht="7.5" customHeight="1">
      <c r="B40" s="422"/>
      <c r="C40" s="422"/>
      <c r="D40" s="422"/>
      <c r="E40" s="422"/>
      <c r="F40" s="418"/>
      <c r="G40" s="418"/>
      <c r="H40" s="418"/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  <c r="AA40" s="418"/>
      <c r="AB40" s="418"/>
      <c r="AC40" s="418"/>
      <c r="AD40" s="418"/>
      <c r="AE40" s="418"/>
      <c r="AF40" s="418"/>
      <c r="AG40" s="418"/>
      <c r="AH40" s="418"/>
      <c r="AI40" s="418"/>
      <c r="AJ40" s="418"/>
      <c r="AK40" s="418"/>
      <c r="AL40" s="418"/>
      <c r="AM40" s="418"/>
      <c r="AN40" s="418"/>
      <c r="AO40" s="431"/>
      <c r="AP40" s="421"/>
      <c r="AQ40" s="431"/>
    </row>
    <row r="41" spans="2:43" s="105" customFormat="1" ht="7.5" customHeight="1">
      <c r="B41" s="421"/>
      <c r="C41" s="421"/>
      <c r="D41" s="421"/>
      <c r="E41" s="421"/>
      <c r="F41" s="417"/>
      <c r="G41" s="418"/>
      <c r="H41" s="418"/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  <c r="AA41" s="418"/>
      <c r="AB41" s="418"/>
      <c r="AC41" s="418"/>
      <c r="AD41" s="418"/>
      <c r="AE41" s="418"/>
      <c r="AF41" s="418"/>
      <c r="AG41" s="418"/>
      <c r="AH41" s="418"/>
      <c r="AI41" s="418"/>
      <c r="AJ41" s="418"/>
      <c r="AK41" s="418"/>
      <c r="AL41" s="418"/>
      <c r="AM41" s="418"/>
      <c r="AN41" s="418"/>
      <c r="AO41" s="431"/>
      <c r="AP41" s="421"/>
      <c r="AQ41" s="431"/>
    </row>
    <row r="42" spans="2:43" s="105" customFormat="1" ht="7.5" customHeight="1">
      <c r="B42" s="417" t="s">
        <v>4</v>
      </c>
      <c r="C42" s="417"/>
      <c r="D42" s="417"/>
      <c r="E42" s="417"/>
      <c r="F42" s="417"/>
      <c r="G42" s="418"/>
      <c r="H42" s="418"/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8"/>
      <c r="AG42" s="418"/>
      <c r="AH42" s="418"/>
      <c r="AI42" s="418"/>
      <c r="AJ42" s="418"/>
      <c r="AK42" s="418"/>
      <c r="AL42" s="418"/>
      <c r="AM42" s="418"/>
      <c r="AN42" s="418"/>
      <c r="AO42" s="431"/>
      <c r="AP42" s="421"/>
      <c r="AQ42" s="431"/>
    </row>
    <row r="43" spans="2:43" s="105" customFormat="1" ht="7.5" customHeight="1">
      <c r="B43" s="417"/>
      <c r="C43" s="417"/>
      <c r="D43" s="417"/>
      <c r="E43" s="417"/>
      <c r="F43" s="423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  <c r="AA43" s="418"/>
      <c r="AB43" s="418"/>
      <c r="AC43" s="418"/>
      <c r="AD43" s="418"/>
      <c r="AE43" s="418"/>
      <c r="AF43" s="418"/>
      <c r="AG43" s="418"/>
      <c r="AH43" s="418"/>
      <c r="AI43" s="418"/>
      <c r="AJ43" s="418"/>
      <c r="AK43" s="418"/>
      <c r="AL43" s="418"/>
      <c r="AM43" s="418"/>
      <c r="AN43" s="418"/>
      <c r="AO43" s="431"/>
      <c r="AP43" s="421"/>
      <c r="AQ43" s="431"/>
    </row>
    <row r="44" spans="2:43" s="105" customFormat="1" ht="7.5" customHeight="1">
      <c r="B44" s="422"/>
      <c r="C44" s="423" t="s">
        <v>6</v>
      </c>
      <c r="D44" s="423"/>
      <c r="E44" s="423"/>
      <c r="F44" s="423"/>
      <c r="G44" s="418"/>
      <c r="H44" s="418"/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  <c r="AA44" s="418"/>
      <c r="AB44" s="418"/>
      <c r="AC44" s="418"/>
      <c r="AD44" s="418"/>
      <c r="AE44" s="418"/>
      <c r="AF44" s="418"/>
      <c r="AG44" s="418"/>
      <c r="AH44" s="418"/>
      <c r="AI44" s="418"/>
      <c r="AJ44" s="418"/>
      <c r="AK44" s="418"/>
      <c r="AL44" s="418"/>
      <c r="AM44" s="418"/>
      <c r="AN44" s="418"/>
      <c r="AO44" s="431"/>
      <c r="AP44" s="421"/>
      <c r="AQ44" s="431"/>
    </row>
    <row r="45" spans="2:43" s="105" customFormat="1" ht="6.75" customHeight="1">
      <c r="B45" s="422"/>
      <c r="C45" s="422"/>
      <c r="D45" s="422" t="s">
        <v>150</v>
      </c>
      <c r="E45" s="422"/>
      <c r="F45" s="422"/>
      <c r="G45" s="418"/>
      <c r="H45" s="418"/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  <c r="AA45" s="418"/>
      <c r="AB45" s="418"/>
      <c r="AC45" s="418"/>
      <c r="AD45" s="418"/>
      <c r="AE45" s="418"/>
      <c r="AF45" s="418"/>
      <c r="AG45" s="418"/>
      <c r="AH45" s="418"/>
      <c r="AI45" s="418"/>
      <c r="AJ45" s="418"/>
      <c r="AK45" s="418"/>
      <c r="AL45" s="418"/>
      <c r="AM45" s="418"/>
      <c r="AN45" s="418"/>
      <c r="AO45" s="431">
        <f>IF(EF_02!AG49&gt;0,ABS(EF_02!AG49),"")</f>
        <v>0.29999999999999982</v>
      </c>
      <c r="AP45" s="421"/>
      <c r="AQ45" s="431" t="str">
        <f>IF(EF_02!AG49&lt;0,ABS(EF_02!AG49),"")</f>
        <v/>
      </c>
    </row>
    <row r="46" spans="2:43" s="105" customFormat="1" ht="7.5" customHeight="1">
      <c r="B46" s="422"/>
      <c r="C46" s="422"/>
      <c r="D46" s="422" t="s">
        <v>118</v>
      </c>
      <c r="E46" s="422"/>
      <c r="F46" s="422"/>
      <c r="G46" s="418"/>
      <c r="H46" s="418"/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  <c r="AA46" s="418"/>
      <c r="AB46" s="418"/>
      <c r="AC46" s="418"/>
      <c r="AD46" s="418"/>
      <c r="AE46" s="418"/>
      <c r="AF46" s="418"/>
      <c r="AG46" s="418"/>
      <c r="AH46" s="418"/>
      <c r="AI46" s="418"/>
      <c r="AJ46" s="418"/>
      <c r="AK46" s="418"/>
      <c r="AL46" s="418"/>
      <c r="AM46" s="418"/>
      <c r="AN46" s="418"/>
      <c r="AO46" s="431" t="str">
        <f>IF(EF_02!AG50&gt;0,ABS(EF_02!AG50),"")</f>
        <v/>
      </c>
      <c r="AP46" s="421"/>
      <c r="AQ46" s="431" t="str">
        <f>IF(EF_02!AG50&lt;0,ABS(EF_02!AG50),"")</f>
        <v/>
      </c>
    </row>
    <row r="47" spans="2:43" s="105" customFormat="1" ht="7.5" customHeight="1">
      <c r="B47" s="422"/>
      <c r="C47" s="422"/>
      <c r="D47" s="422" t="s">
        <v>151</v>
      </c>
      <c r="E47" s="422"/>
      <c r="F47" s="422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  <c r="AB47" s="418"/>
      <c r="AC47" s="418"/>
      <c r="AD47" s="418"/>
      <c r="AE47" s="418"/>
      <c r="AF47" s="418"/>
      <c r="AG47" s="418"/>
      <c r="AH47" s="418"/>
      <c r="AI47" s="418"/>
      <c r="AJ47" s="418"/>
      <c r="AK47" s="418"/>
      <c r="AL47" s="418"/>
      <c r="AM47" s="418"/>
      <c r="AN47" s="418"/>
      <c r="AO47" s="431" t="str">
        <f>IF(EF_02!AG51&gt;0,ABS(EF_02!AG51),"")</f>
        <v/>
      </c>
      <c r="AP47" s="421"/>
      <c r="AQ47" s="431" t="str">
        <f>IF(EF_02!AG51&lt;0,ABS(EF_02!AG51),"")</f>
        <v/>
      </c>
    </row>
    <row r="48" spans="2:43" s="105" customFormat="1" ht="7.5" customHeight="1">
      <c r="B48" s="422"/>
      <c r="C48" s="422"/>
      <c r="D48" s="422" t="s">
        <v>152</v>
      </c>
      <c r="E48" s="422"/>
      <c r="F48" s="422"/>
      <c r="G48" s="418"/>
      <c r="H48" s="418"/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  <c r="AA48" s="418"/>
      <c r="AB48" s="418"/>
      <c r="AC48" s="418"/>
      <c r="AD48" s="418"/>
      <c r="AE48" s="418"/>
      <c r="AF48" s="418"/>
      <c r="AG48" s="418"/>
      <c r="AH48" s="418"/>
      <c r="AI48" s="418"/>
      <c r="AJ48" s="418"/>
      <c r="AK48" s="418"/>
      <c r="AL48" s="418"/>
      <c r="AM48" s="418"/>
      <c r="AN48" s="418"/>
      <c r="AO48" s="431" t="str">
        <f>IF(EF_02!AG52&gt;0,ABS(EF_02!AG52),"")</f>
        <v/>
      </c>
      <c r="AP48" s="421"/>
      <c r="AQ48" s="431" t="str">
        <f>IF(EF_02!AG52&lt;0,ABS(EF_02!AG52),"")</f>
        <v/>
      </c>
    </row>
    <row r="49" spans="2:43" s="105" customFormat="1" ht="7.5" customHeight="1">
      <c r="B49" s="422"/>
      <c r="C49" s="422"/>
      <c r="D49" s="422" t="s">
        <v>154</v>
      </c>
      <c r="E49" s="422"/>
      <c r="F49" s="422"/>
      <c r="G49" s="418"/>
      <c r="H49" s="418"/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  <c r="AA49" s="418"/>
      <c r="AB49" s="418"/>
      <c r="AC49" s="418"/>
      <c r="AD49" s="418"/>
      <c r="AE49" s="418"/>
      <c r="AF49" s="418"/>
      <c r="AG49" s="418"/>
      <c r="AH49" s="418"/>
      <c r="AI49" s="418"/>
      <c r="AJ49" s="418"/>
      <c r="AK49" s="418"/>
      <c r="AL49" s="418"/>
      <c r="AM49" s="418"/>
      <c r="AN49" s="418"/>
      <c r="AO49" s="431" t="str">
        <f>IF(EF_02!AG53&gt;0,ABS(EF_02!AG53),"")</f>
        <v/>
      </c>
      <c r="AP49" s="421"/>
      <c r="AQ49" s="431" t="str">
        <f>IF(EF_02!AG53&lt;0,ABS(EF_02!AG53),"")</f>
        <v/>
      </c>
    </row>
    <row r="50" spans="2:43" s="105" customFormat="1" ht="7.5" customHeight="1">
      <c r="B50" s="422"/>
      <c r="C50" s="422"/>
      <c r="D50" s="422" t="s">
        <v>153</v>
      </c>
      <c r="E50" s="422"/>
      <c r="F50" s="422"/>
      <c r="G50" s="418"/>
      <c r="H50" s="418"/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  <c r="AA50" s="418"/>
      <c r="AB50" s="418"/>
      <c r="AC50" s="418"/>
      <c r="AD50" s="418"/>
      <c r="AE50" s="418"/>
      <c r="AF50" s="418"/>
      <c r="AG50" s="418"/>
      <c r="AH50" s="418"/>
      <c r="AI50" s="418"/>
      <c r="AJ50" s="418"/>
      <c r="AK50" s="418"/>
      <c r="AL50" s="418"/>
      <c r="AM50" s="418"/>
      <c r="AN50" s="418"/>
      <c r="AO50" s="431" t="str">
        <f>IF(EF_02!AG54&gt;0,ABS(EF_02!AG54),"")</f>
        <v/>
      </c>
      <c r="AP50" s="421"/>
      <c r="AQ50" s="431" t="str">
        <f>IF(EF_02!AG54&lt;0,ABS(EF_02!AG54),"")</f>
        <v/>
      </c>
    </row>
    <row r="51" spans="2:43" s="105" customFormat="1" ht="7.5" customHeight="1">
      <c r="B51" s="422"/>
      <c r="C51" s="422"/>
      <c r="D51" s="422" t="s">
        <v>155</v>
      </c>
      <c r="E51" s="422"/>
      <c r="F51" s="425"/>
      <c r="G51" s="418"/>
      <c r="H51" s="418"/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  <c r="AA51" s="418"/>
      <c r="AB51" s="418"/>
      <c r="AC51" s="418"/>
      <c r="AD51" s="418"/>
      <c r="AE51" s="418"/>
      <c r="AF51" s="418"/>
      <c r="AG51" s="418"/>
      <c r="AH51" s="418"/>
      <c r="AI51" s="418"/>
      <c r="AJ51" s="418"/>
      <c r="AK51" s="418"/>
      <c r="AL51" s="418"/>
      <c r="AM51" s="418"/>
      <c r="AN51" s="418"/>
      <c r="AO51" s="431" t="str">
        <f>IF(EF_02!AG55&gt;0,ABS(EF_02!AG55),"")</f>
        <v/>
      </c>
      <c r="AP51" s="421"/>
      <c r="AQ51" s="431" t="str">
        <f>IF(EF_02!AG55&lt;0,ABS(EF_02!AG55),"")</f>
        <v/>
      </c>
    </row>
    <row r="52" spans="2:43" s="105" customFormat="1" ht="7.5" customHeight="1">
      <c r="B52" s="422"/>
      <c r="C52" s="425"/>
      <c r="D52" s="425" t="s">
        <v>119</v>
      </c>
      <c r="E52" s="425"/>
      <c r="F52" s="425"/>
      <c r="G52" s="418"/>
      <c r="H52" s="418"/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  <c r="AA52" s="418"/>
      <c r="AB52" s="418"/>
      <c r="AC52" s="418"/>
      <c r="AD52" s="418"/>
      <c r="AE52" s="418"/>
      <c r="AF52" s="418"/>
      <c r="AG52" s="418"/>
      <c r="AH52" s="418"/>
      <c r="AI52" s="418"/>
      <c r="AJ52" s="418"/>
      <c r="AK52" s="418"/>
      <c r="AL52" s="418"/>
      <c r="AM52" s="418"/>
      <c r="AN52" s="418"/>
      <c r="AO52" s="431">
        <f>IF(EF_02!AG56&gt;0,ABS(EF_02!AG56),"")</f>
        <v>48.900000000000006</v>
      </c>
      <c r="AP52" s="421"/>
      <c r="AQ52" s="431" t="str">
        <f>IF(EF_02!AG56&lt;0,ABS(EF_02!AG56),"")</f>
        <v/>
      </c>
    </row>
    <row r="53" spans="2:43" s="105" customFormat="1" ht="7.5" customHeight="1">
      <c r="B53" s="422"/>
      <c r="C53" s="422"/>
      <c r="D53" s="425"/>
      <c r="E53" s="425"/>
      <c r="F53" s="422"/>
      <c r="G53" s="418"/>
      <c r="H53" s="418"/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  <c r="AA53" s="418"/>
      <c r="AB53" s="418"/>
      <c r="AC53" s="418"/>
      <c r="AD53" s="418"/>
      <c r="AE53" s="418"/>
      <c r="AF53" s="418"/>
      <c r="AG53" s="418"/>
      <c r="AH53" s="418"/>
      <c r="AI53" s="418"/>
      <c r="AJ53" s="418"/>
      <c r="AK53" s="418"/>
      <c r="AL53" s="418"/>
      <c r="AM53" s="418"/>
      <c r="AN53" s="418"/>
      <c r="AO53" s="431"/>
      <c r="AP53" s="421"/>
      <c r="AQ53" s="431"/>
    </row>
    <row r="54" spans="2:43" s="105" customFormat="1" ht="7.5" customHeight="1">
      <c r="B54" s="425"/>
      <c r="C54" s="425"/>
      <c r="D54" s="425"/>
      <c r="E54" s="425"/>
      <c r="F54" s="425"/>
      <c r="G54" s="418"/>
      <c r="H54" s="418"/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  <c r="AA54" s="418"/>
      <c r="AB54" s="418"/>
      <c r="AC54" s="418"/>
      <c r="AD54" s="418"/>
      <c r="AE54" s="418"/>
      <c r="AF54" s="418"/>
      <c r="AG54" s="418"/>
      <c r="AH54" s="418"/>
      <c r="AI54" s="418"/>
      <c r="AJ54" s="418"/>
      <c r="AK54" s="418"/>
      <c r="AL54" s="418"/>
      <c r="AM54" s="418"/>
      <c r="AN54" s="418"/>
      <c r="AO54" s="431"/>
      <c r="AP54" s="421"/>
      <c r="AQ54" s="431"/>
    </row>
    <row r="55" spans="2:43" s="105" customFormat="1" ht="7.5" customHeight="1">
      <c r="B55" s="425"/>
      <c r="C55" s="423" t="s">
        <v>168</v>
      </c>
      <c r="D55" s="425"/>
      <c r="E55" s="425"/>
      <c r="F55" s="425"/>
      <c r="G55" s="418"/>
      <c r="H55" s="418"/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  <c r="AA55" s="418"/>
      <c r="AB55" s="418"/>
      <c r="AC55" s="418"/>
      <c r="AD55" s="418"/>
      <c r="AE55" s="418"/>
      <c r="AF55" s="418"/>
      <c r="AG55" s="418"/>
      <c r="AH55" s="418"/>
      <c r="AI55" s="418"/>
      <c r="AJ55" s="418"/>
      <c r="AK55" s="418"/>
      <c r="AL55" s="418"/>
      <c r="AM55" s="418"/>
      <c r="AN55" s="418"/>
      <c r="AO55" s="431"/>
      <c r="AP55" s="421"/>
      <c r="AQ55" s="431"/>
    </row>
    <row r="56" spans="2:43" s="105" customFormat="1" ht="7.5" customHeight="1">
      <c r="B56" s="422"/>
      <c r="C56" s="423"/>
      <c r="D56" s="422" t="s">
        <v>157</v>
      </c>
      <c r="E56" s="423"/>
      <c r="F56" s="422"/>
      <c r="G56" s="418"/>
      <c r="H56" s="418"/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  <c r="AA56" s="418"/>
      <c r="AB56" s="418"/>
      <c r="AC56" s="418"/>
      <c r="AD56" s="418"/>
      <c r="AE56" s="418"/>
      <c r="AF56" s="418"/>
      <c r="AG56" s="418"/>
      <c r="AH56" s="418"/>
      <c r="AI56" s="418"/>
      <c r="AJ56" s="418"/>
      <c r="AK56" s="418"/>
      <c r="AL56" s="418"/>
      <c r="AM56" s="418"/>
      <c r="AN56" s="418"/>
      <c r="AO56" s="431" t="str">
        <f>IF(EF_02!AG61&gt;0,ABS(EF_02!AG61),"")</f>
        <v/>
      </c>
      <c r="AP56" s="421"/>
      <c r="AQ56" s="431" t="str">
        <f>IF(EF_02!AG61&lt;0,ABS(EF_02!AG61),"")</f>
        <v/>
      </c>
    </row>
    <row r="57" spans="2:43" s="105" customFormat="1" ht="7.5" customHeight="1">
      <c r="B57" s="422"/>
      <c r="C57" s="422"/>
      <c r="D57" s="422" t="s">
        <v>158</v>
      </c>
      <c r="E57" s="422"/>
      <c r="F57" s="422"/>
      <c r="G57" s="418"/>
      <c r="H57" s="418"/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  <c r="AA57" s="418"/>
      <c r="AB57" s="418"/>
      <c r="AC57" s="418"/>
      <c r="AD57" s="418"/>
      <c r="AE57" s="418"/>
      <c r="AF57" s="418"/>
      <c r="AG57" s="418"/>
      <c r="AH57" s="418"/>
      <c r="AI57" s="418"/>
      <c r="AJ57" s="418"/>
      <c r="AK57" s="418"/>
      <c r="AL57" s="418"/>
      <c r="AM57" s="418"/>
      <c r="AN57" s="418"/>
      <c r="AO57" s="431" t="str">
        <f>IF(EF_02!AG62&gt;0,ABS(EF_02!AG62),"")</f>
        <v/>
      </c>
      <c r="AP57" s="421"/>
      <c r="AQ57" s="431" t="str">
        <f>IF(EF_02!AG62&lt;0,ABS(EF_02!AG62),"")</f>
        <v/>
      </c>
    </row>
    <row r="58" spans="2:43" s="105" customFormat="1" ht="7.5" customHeight="1">
      <c r="B58" s="422"/>
      <c r="C58" s="422"/>
      <c r="D58" s="422" t="s">
        <v>156</v>
      </c>
      <c r="E58" s="422"/>
      <c r="F58" s="422"/>
      <c r="G58" s="418"/>
      <c r="H58" s="418"/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  <c r="AA58" s="418"/>
      <c r="AB58" s="418"/>
      <c r="AC58" s="418"/>
      <c r="AD58" s="418"/>
      <c r="AE58" s="418"/>
      <c r="AF58" s="418"/>
      <c r="AG58" s="418"/>
      <c r="AH58" s="418"/>
      <c r="AI58" s="418"/>
      <c r="AJ58" s="418"/>
      <c r="AK58" s="418"/>
      <c r="AL58" s="418"/>
      <c r="AM58" s="418"/>
      <c r="AN58" s="418"/>
      <c r="AO58" s="431" t="str">
        <f>IF(EF_02!AG63&gt;0,ABS(EF_02!AG63),"")</f>
        <v/>
      </c>
      <c r="AP58" s="421"/>
      <c r="AQ58" s="431" t="str">
        <f>IF(EF_02!AG63&lt;0,ABS(EF_02!AG63),"")</f>
        <v/>
      </c>
    </row>
    <row r="59" spans="2:43" s="105" customFormat="1" ht="7.5" customHeight="1">
      <c r="B59" s="422"/>
      <c r="C59" s="422"/>
      <c r="D59" s="422" t="s">
        <v>193</v>
      </c>
      <c r="E59" s="422"/>
      <c r="F59" s="422"/>
      <c r="G59" s="418"/>
      <c r="H59" s="418"/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/>
      <c r="AD59" s="418"/>
      <c r="AE59" s="418"/>
      <c r="AF59" s="418"/>
      <c r="AG59" s="418"/>
      <c r="AH59" s="418"/>
      <c r="AI59" s="418"/>
      <c r="AJ59" s="418"/>
      <c r="AK59" s="418"/>
      <c r="AL59" s="418"/>
      <c r="AM59" s="418"/>
      <c r="AN59" s="418"/>
      <c r="AO59" s="431" t="str">
        <f>IF(EF_02!AG64&gt;0,ABS(EF_02!AG64),"")</f>
        <v/>
      </c>
      <c r="AP59" s="421"/>
      <c r="AQ59" s="431" t="str">
        <f>IF(EF_02!AG64&lt;0,ABS(EF_02!AG64),"")</f>
        <v/>
      </c>
    </row>
    <row r="60" spans="2:43" s="105" customFormat="1" ht="7.5" customHeight="1">
      <c r="B60" s="422"/>
      <c r="C60" s="422"/>
      <c r="D60" s="422" t="s">
        <v>159</v>
      </c>
      <c r="E60" s="422"/>
      <c r="F60" s="422"/>
      <c r="G60" s="418"/>
      <c r="H60" s="418"/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  <c r="AA60" s="418"/>
      <c r="AB60" s="418"/>
      <c r="AC60" s="418"/>
      <c r="AD60" s="418"/>
      <c r="AE60" s="418"/>
      <c r="AF60" s="418"/>
      <c r="AG60" s="418"/>
      <c r="AH60" s="418"/>
      <c r="AI60" s="418"/>
      <c r="AJ60" s="418"/>
      <c r="AK60" s="418"/>
      <c r="AL60" s="418"/>
      <c r="AM60" s="418"/>
      <c r="AN60" s="418"/>
      <c r="AO60" s="431" t="str">
        <f>IF(EF_02!AG65&gt;0,ABS(EF_02!AG65),"")</f>
        <v/>
      </c>
      <c r="AP60" s="421"/>
      <c r="AQ60" s="431" t="str">
        <f>IF(EF_02!AG65&lt;0,ABS(EF_02!AG65),"")</f>
        <v/>
      </c>
    </row>
    <row r="61" spans="2:43" s="105" customFormat="1" ht="7.5" customHeight="1">
      <c r="B61" s="422"/>
      <c r="C61" s="422"/>
      <c r="D61" s="422" t="s">
        <v>10</v>
      </c>
      <c r="E61" s="422"/>
      <c r="F61" s="422"/>
      <c r="G61" s="418"/>
      <c r="H61" s="418"/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  <c r="AA61" s="418"/>
      <c r="AB61" s="418"/>
      <c r="AC61" s="418"/>
      <c r="AD61" s="418"/>
      <c r="AE61" s="418"/>
      <c r="AF61" s="418"/>
      <c r="AG61" s="418"/>
      <c r="AH61" s="418"/>
      <c r="AI61" s="418"/>
      <c r="AJ61" s="418"/>
      <c r="AK61" s="418"/>
      <c r="AL61" s="418"/>
      <c r="AM61" s="418"/>
      <c r="AN61" s="418"/>
      <c r="AO61" s="431" t="str">
        <f>IF(EF_02!AG66&gt;0,ABS(EF_02!AG66),"")</f>
        <v/>
      </c>
      <c r="AP61" s="421"/>
      <c r="AQ61" s="431" t="str">
        <f>IF(EF_02!AG66&lt;0,ABS(EF_02!AG66),"")</f>
        <v/>
      </c>
    </row>
    <row r="62" spans="2:43" s="105" customFormat="1" ht="7.5" customHeight="1">
      <c r="B62" s="422"/>
      <c r="C62" s="422"/>
      <c r="D62" s="422"/>
      <c r="E62" s="422"/>
      <c r="F62" s="422"/>
      <c r="G62" s="418"/>
      <c r="H62" s="418"/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  <c r="AA62" s="418"/>
      <c r="AB62" s="418"/>
      <c r="AC62" s="418"/>
      <c r="AD62" s="418"/>
      <c r="AE62" s="418"/>
      <c r="AF62" s="418"/>
      <c r="AG62" s="418"/>
      <c r="AH62" s="418"/>
      <c r="AI62" s="418"/>
      <c r="AJ62" s="418"/>
      <c r="AK62" s="418"/>
      <c r="AL62" s="418"/>
      <c r="AM62" s="418"/>
      <c r="AN62" s="418"/>
      <c r="AO62" s="431"/>
      <c r="AP62" s="421"/>
      <c r="AQ62" s="431"/>
    </row>
    <row r="63" spans="2:43" s="105" customFormat="1" ht="7.5" customHeight="1">
      <c r="B63" s="422"/>
      <c r="C63" s="422"/>
      <c r="D63" s="422"/>
      <c r="E63" s="422"/>
      <c r="F63" s="422"/>
      <c r="G63" s="418"/>
      <c r="H63" s="417"/>
      <c r="I63" s="417"/>
      <c r="J63" s="417"/>
      <c r="K63" s="417"/>
      <c r="L63" s="417"/>
      <c r="M63" s="417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7"/>
      <c r="AL63" s="417"/>
      <c r="AM63" s="417"/>
      <c r="AN63" s="417"/>
      <c r="AO63" s="431"/>
      <c r="AP63" s="421"/>
      <c r="AQ63" s="431"/>
    </row>
    <row r="64" spans="2:43" s="105" customFormat="1" ht="7.5" customHeight="1">
      <c r="B64" s="422"/>
      <c r="C64" s="422"/>
      <c r="D64" s="422"/>
      <c r="E64" s="422"/>
      <c r="F64" s="422"/>
      <c r="G64" s="418"/>
      <c r="H64" s="418"/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  <c r="AA64" s="418"/>
      <c r="AB64" s="418"/>
      <c r="AC64" s="418"/>
      <c r="AD64" s="418"/>
      <c r="AE64" s="418"/>
      <c r="AF64" s="418"/>
      <c r="AG64" s="418"/>
      <c r="AH64" s="418"/>
      <c r="AI64" s="418"/>
      <c r="AJ64" s="418"/>
      <c r="AK64" s="418"/>
      <c r="AL64" s="418"/>
      <c r="AM64" s="418"/>
      <c r="AN64" s="418"/>
      <c r="AO64" s="431"/>
      <c r="AP64" s="421"/>
      <c r="AQ64" s="431"/>
    </row>
    <row r="65" spans="2:43" s="105" customFormat="1" ht="7.5" customHeight="1">
      <c r="B65" s="417" t="s">
        <v>11</v>
      </c>
      <c r="C65" s="422"/>
      <c r="D65" s="422"/>
      <c r="E65" s="422"/>
      <c r="F65" s="422"/>
      <c r="G65" s="418"/>
      <c r="H65" s="417"/>
      <c r="I65" s="417"/>
      <c r="J65" s="417"/>
      <c r="K65" s="417"/>
      <c r="L65" s="417"/>
      <c r="M65" s="417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417"/>
      <c r="Y65" s="417"/>
      <c r="Z65" s="417"/>
      <c r="AA65" s="417"/>
      <c r="AB65" s="417"/>
      <c r="AC65" s="417"/>
      <c r="AD65" s="417"/>
      <c r="AE65" s="417"/>
      <c r="AF65" s="417"/>
      <c r="AG65" s="417"/>
      <c r="AH65" s="417"/>
      <c r="AI65" s="417"/>
      <c r="AJ65" s="417"/>
      <c r="AK65" s="417"/>
      <c r="AL65" s="417"/>
      <c r="AM65" s="417"/>
      <c r="AN65" s="417"/>
      <c r="AO65" s="431"/>
      <c r="AP65" s="421"/>
      <c r="AQ65" s="431"/>
    </row>
    <row r="66" spans="2:43" s="105" customFormat="1" ht="7.5" customHeight="1">
      <c r="B66" s="425"/>
      <c r="C66" s="422"/>
      <c r="D66" s="422"/>
      <c r="E66" s="422"/>
      <c r="F66" s="422"/>
      <c r="G66" s="418"/>
      <c r="H66" s="417"/>
      <c r="I66" s="417"/>
      <c r="J66" s="417"/>
      <c r="K66" s="417"/>
      <c r="L66" s="417"/>
      <c r="M66" s="417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417"/>
      <c r="Y66" s="417"/>
      <c r="Z66" s="417"/>
      <c r="AA66" s="417"/>
      <c r="AB66" s="417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31"/>
      <c r="AP66" s="421"/>
      <c r="AQ66" s="431"/>
    </row>
    <row r="67" spans="2:43" s="105" customFormat="1" ht="7.5" customHeight="1">
      <c r="B67" s="424"/>
      <c r="C67" s="423" t="s">
        <v>12</v>
      </c>
      <c r="D67" s="422"/>
      <c r="E67" s="422"/>
      <c r="F67" s="422"/>
      <c r="G67" s="418"/>
      <c r="H67" s="417"/>
      <c r="I67" s="417"/>
      <c r="J67" s="417"/>
      <c r="K67" s="417"/>
      <c r="L67" s="417"/>
      <c r="M67" s="417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417"/>
      <c r="Y67" s="417"/>
      <c r="Z67" s="417"/>
      <c r="AA67" s="417"/>
      <c r="AB67" s="417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31"/>
      <c r="AP67" s="421"/>
      <c r="AQ67" s="431"/>
    </row>
    <row r="68" spans="2:43" s="105" customFormat="1" ht="7.5" customHeight="1">
      <c r="B68" s="424"/>
      <c r="C68" s="422"/>
      <c r="D68" s="422" t="s">
        <v>13</v>
      </c>
      <c r="E68" s="422"/>
      <c r="F68" s="422"/>
      <c r="G68" s="418"/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418"/>
      <c r="AN68" s="418"/>
      <c r="AO68" s="431">
        <f>IF(EF_02!AG76&gt;0,ABS(EF_02!AG76),"")</f>
        <v>4900.6999999999989</v>
      </c>
      <c r="AP68" s="421"/>
      <c r="AQ68" s="431" t="str">
        <f>IF(EF_02!AG76&lt;0,ABS(EF_02!AG76),"")</f>
        <v/>
      </c>
    </row>
    <row r="69" spans="2:43" s="105" customFormat="1" ht="7.5" customHeight="1">
      <c r="B69" s="422"/>
      <c r="C69" s="422"/>
      <c r="D69" s="422" t="s">
        <v>14</v>
      </c>
      <c r="E69" s="422"/>
      <c r="F69" s="422"/>
      <c r="G69" s="418"/>
      <c r="H69" s="418"/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418"/>
      <c r="AN69" s="418"/>
      <c r="AO69" s="431" t="str">
        <f>IF(EF_02!AG77&gt;0,ABS(EF_02!AG77),"")</f>
        <v/>
      </c>
      <c r="AP69" s="421"/>
      <c r="AQ69" s="431" t="str">
        <f>IF(EF_02!AG77&lt;0,ABS(EF_02!AG77),"")</f>
        <v/>
      </c>
    </row>
    <row r="70" spans="2:43" s="105" customFormat="1" ht="7.5" customHeight="1">
      <c r="B70" s="422"/>
      <c r="C70" s="422"/>
      <c r="D70" s="422" t="s">
        <v>162</v>
      </c>
      <c r="E70" s="422"/>
      <c r="F70" s="422"/>
      <c r="G70" s="418"/>
      <c r="H70" s="418"/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  <c r="AA70" s="418"/>
      <c r="AB70" s="418"/>
      <c r="AC70" s="418"/>
      <c r="AD70" s="418"/>
      <c r="AE70" s="418"/>
      <c r="AF70" s="418"/>
      <c r="AG70" s="418"/>
      <c r="AH70" s="418"/>
      <c r="AI70" s="418"/>
      <c r="AJ70" s="418"/>
      <c r="AK70" s="418"/>
      <c r="AL70" s="418"/>
      <c r="AM70" s="418"/>
      <c r="AN70" s="418"/>
      <c r="AO70" s="431" t="str">
        <f>IF(EF_02!AG78&gt;0,ABS(EF_02!AG78),"")</f>
        <v/>
      </c>
      <c r="AP70" s="421"/>
      <c r="AQ70" s="431" t="str">
        <f>IF(EF_02!AG78&lt;0,ABS(EF_02!AG78),"")</f>
        <v/>
      </c>
    </row>
    <row r="71" spans="2:43" s="105" customFormat="1" ht="7.5" customHeight="1">
      <c r="B71" s="422"/>
      <c r="C71" s="422"/>
      <c r="D71" s="422"/>
      <c r="E71" s="422"/>
      <c r="F71" s="422"/>
      <c r="G71" s="418"/>
      <c r="H71" s="418"/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  <c r="AA71" s="418"/>
      <c r="AB71" s="418"/>
      <c r="AC71" s="418"/>
      <c r="AD71" s="418"/>
      <c r="AE71" s="418"/>
      <c r="AF71" s="418"/>
      <c r="AG71" s="418"/>
      <c r="AH71" s="418"/>
      <c r="AI71" s="418"/>
      <c r="AJ71" s="418"/>
      <c r="AK71" s="418"/>
      <c r="AL71" s="418"/>
      <c r="AM71" s="418"/>
      <c r="AN71" s="418"/>
      <c r="AO71" s="431"/>
      <c r="AP71" s="421"/>
      <c r="AQ71" s="431"/>
    </row>
    <row r="72" spans="2:43" s="105" customFormat="1" ht="7.5" customHeight="1">
      <c r="B72" s="422"/>
      <c r="C72" s="423" t="s">
        <v>16</v>
      </c>
      <c r="D72" s="422"/>
      <c r="E72" s="422"/>
      <c r="F72" s="422"/>
      <c r="G72" s="418"/>
      <c r="H72" s="418"/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  <c r="AA72" s="418"/>
      <c r="AB72" s="418"/>
      <c r="AC72" s="418"/>
      <c r="AD72" s="418"/>
      <c r="AE72" s="418"/>
      <c r="AF72" s="418"/>
      <c r="AG72" s="418"/>
      <c r="AH72" s="418"/>
      <c r="AI72" s="418"/>
      <c r="AJ72" s="418"/>
      <c r="AK72" s="418"/>
      <c r="AL72" s="418"/>
      <c r="AM72" s="418"/>
      <c r="AN72" s="418"/>
      <c r="AO72" s="431"/>
      <c r="AP72" s="421"/>
      <c r="AQ72" s="431"/>
    </row>
    <row r="73" spans="2:43" s="105" customFormat="1" ht="7.5" customHeight="1">
      <c r="B73" s="422"/>
      <c r="C73" s="422"/>
      <c r="D73" s="422" t="s">
        <v>209</v>
      </c>
      <c r="E73" s="422"/>
      <c r="F73" s="422"/>
      <c r="G73" s="418"/>
      <c r="H73" s="418"/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  <c r="AA73" s="418"/>
      <c r="AB73" s="418"/>
      <c r="AC73" s="418"/>
      <c r="AD73" s="418"/>
      <c r="AE73" s="418"/>
      <c r="AF73" s="418"/>
      <c r="AG73" s="418"/>
      <c r="AH73" s="418"/>
      <c r="AI73" s="418"/>
      <c r="AJ73" s="418"/>
      <c r="AK73" s="418"/>
      <c r="AL73" s="418"/>
      <c r="AM73" s="418"/>
      <c r="AN73" s="418"/>
      <c r="AO73" s="431">
        <f>IF(EF_02!AG81&gt;0,ABS(EF_02!AG81),"")</f>
        <v>10</v>
      </c>
      <c r="AP73" s="421"/>
      <c r="AQ73" s="431" t="str">
        <f>IF(EF_02!AG81&lt;0,ABS(EF_02!AG81),"")</f>
        <v/>
      </c>
    </row>
    <row r="74" spans="2:43" s="105" customFormat="1" ht="7.5" customHeight="1">
      <c r="B74" s="422"/>
      <c r="C74" s="422"/>
      <c r="D74" s="422" t="s">
        <v>208</v>
      </c>
      <c r="E74" s="422"/>
      <c r="F74" s="422"/>
      <c r="G74" s="418"/>
      <c r="H74" s="418"/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418"/>
      <c r="AN74" s="418"/>
      <c r="AO74" s="431" t="str">
        <f>IF(EF_02!AG82&gt;0,ABS(EF_02!AG82),"")</f>
        <v/>
      </c>
      <c r="AP74" s="421"/>
      <c r="AQ74" s="431" t="str">
        <f>IF(EF_02!AG82&lt;0,ABS(EF_02!AG82),"")</f>
        <v/>
      </c>
    </row>
    <row r="75" spans="2:43" s="105" customFormat="1" ht="7.5" customHeight="1">
      <c r="B75" s="422"/>
      <c r="C75" s="422"/>
      <c r="D75" s="422" t="s">
        <v>192</v>
      </c>
      <c r="E75" s="422"/>
      <c r="F75" s="422"/>
      <c r="G75" s="418"/>
      <c r="H75" s="418"/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  <c r="AA75" s="418"/>
      <c r="AB75" s="418"/>
      <c r="AC75" s="418"/>
      <c r="AD75" s="418"/>
      <c r="AE75" s="418"/>
      <c r="AF75" s="418"/>
      <c r="AG75" s="418"/>
      <c r="AH75" s="418"/>
      <c r="AI75" s="418"/>
      <c r="AJ75" s="418"/>
      <c r="AK75" s="418"/>
      <c r="AL75" s="418"/>
      <c r="AM75" s="418"/>
      <c r="AN75" s="418"/>
      <c r="AO75" s="431" t="str">
        <f>IF(EF_02!AG83&gt;0,ABS(EF_02!AG83),"")</f>
        <v/>
      </c>
      <c r="AP75" s="421"/>
      <c r="AQ75" s="431" t="str">
        <f>IF(EF_02!AG83&lt;0,ABS(EF_02!AG83),"")</f>
        <v/>
      </c>
    </row>
    <row r="76" spans="2:43" s="105" customFormat="1" ht="7.5" customHeight="1">
      <c r="B76" s="422"/>
      <c r="C76" s="422"/>
      <c r="D76" s="422" t="s">
        <v>18</v>
      </c>
      <c r="E76" s="422"/>
      <c r="F76" s="422"/>
      <c r="G76" s="418"/>
      <c r="H76" s="418"/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  <c r="AA76" s="418"/>
      <c r="AB76" s="418"/>
      <c r="AC76" s="418"/>
      <c r="AD76" s="418"/>
      <c r="AE76" s="418"/>
      <c r="AF76" s="418"/>
      <c r="AG76" s="418"/>
      <c r="AH76" s="418"/>
      <c r="AI76" s="418"/>
      <c r="AJ76" s="418"/>
      <c r="AK76" s="418"/>
      <c r="AL76" s="418"/>
      <c r="AM76" s="418"/>
      <c r="AN76" s="418"/>
      <c r="AO76" s="431" t="str">
        <f>IF(EF_02!AG84&gt;0,ABS(EF_02!AG84),"")</f>
        <v/>
      </c>
      <c r="AP76" s="421"/>
      <c r="AQ76" s="431" t="str">
        <f>IF(EF_02!AG84&lt;0,ABS(EF_02!AG84),"")</f>
        <v/>
      </c>
    </row>
    <row r="77" spans="2:43" s="105" customFormat="1" ht="7.5" customHeight="1">
      <c r="B77" s="422"/>
      <c r="C77" s="422"/>
      <c r="D77" s="422" t="s">
        <v>17</v>
      </c>
      <c r="E77" s="422"/>
      <c r="F77" s="422"/>
      <c r="G77" s="418"/>
      <c r="H77" s="417"/>
      <c r="I77" s="417"/>
      <c r="J77" s="417"/>
      <c r="K77" s="417"/>
      <c r="L77" s="417"/>
      <c r="M77" s="417"/>
      <c r="N77" s="417"/>
      <c r="O77" s="417"/>
      <c r="P77" s="417"/>
      <c r="Q77" s="417"/>
      <c r="R77" s="417"/>
      <c r="S77" s="417"/>
      <c r="T77" s="417"/>
      <c r="U77" s="417"/>
      <c r="V77" s="417"/>
      <c r="W77" s="417"/>
      <c r="X77" s="417"/>
      <c r="Y77" s="417"/>
      <c r="Z77" s="417"/>
      <c r="AA77" s="417"/>
      <c r="AB77" s="417"/>
      <c r="AC77" s="417"/>
      <c r="AD77" s="417"/>
      <c r="AE77" s="417"/>
      <c r="AF77" s="417"/>
      <c r="AG77" s="417"/>
      <c r="AH77" s="417"/>
      <c r="AI77" s="417"/>
      <c r="AJ77" s="417"/>
      <c r="AK77" s="417"/>
      <c r="AL77" s="417"/>
      <c r="AM77" s="417"/>
      <c r="AN77" s="417"/>
      <c r="AO77" s="431" t="str">
        <f>IF(EF_02!AG85&gt;0,ABS(EF_02!AG85),"")</f>
        <v/>
      </c>
      <c r="AP77" s="421"/>
      <c r="AQ77" s="431" t="str">
        <f>IF(EF_02!AG85&lt;0,ABS(EF_02!AG85),"")</f>
        <v/>
      </c>
    </row>
    <row r="78" spans="2:43" s="105" customFormat="1" ht="7.5" customHeight="1">
      <c r="B78" s="425"/>
      <c r="C78" s="422"/>
      <c r="D78" s="422"/>
      <c r="E78" s="422"/>
      <c r="F78" s="422"/>
      <c r="G78" s="418"/>
      <c r="H78" s="418"/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  <c r="AA78" s="418"/>
      <c r="AB78" s="418"/>
      <c r="AC78" s="418"/>
      <c r="AD78" s="418"/>
      <c r="AE78" s="418"/>
      <c r="AF78" s="418"/>
      <c r="AG78" s="418"/>
      <c r="AH78" s="418"/>
      <c r="AI78" s="418"/>
      <c r="AJ78" s="418"/>
      <c r="AK78" s="418"/>
      <c r="AL78" s="418"/>
      <c r="AM78" s="418"/>
      <c r="AN78" s="418"/>
      <c r="AO78" s="431"/>
      <c r="AP78" s="421"/>
      <c r="AQ78" s="431"/>
    </row>
    <row r="79" spans="2:43" s="105" customFormat="1" ht="7.5" customHeight="1">
      <c r="B79" s="425"/>
      <c r="C79" s="423" t="s">
        <v>166</v>
      </c>
      <c r="D79" s="422"/>
      <c r="E79" s="422"/>
      <c r="F79" s="422"/>
      <c r="G79" s="418"/>
      <c r="H79" s="418"/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  <c r="AA79" s="418"/>
      <c r="AB79" s="418"/>
      <c r="AC79" s="418"/>
      <c r="AD79" s="418"/>
      <c r="AE79" s="418"/>
      <c r="AF79" s="418"/>
      <c r="AG79" s="418"/>
      <c r="AH79" s="418"/>
      <c r="AI79" s="418"/>
      <c r="AJ79" s="418"/>
      <c r="AK79" s="418"/>
      <c r="AL79" s="418"/>
      <c r="AM79" s="418"/>
      <c r="AN79" s="418"/>
      <c r="AO79" s="431"/>
      <c r="AP79" s="421"/>
      <c r="AQ79" s="431"/>
    </row>
    <row r="80" spans="2:43" s="105" customFormat="1" ht="7.5" customHeight="1">
      <c r="B80" s="425"/>
      <c r="C80" s="422"/>
      <c r="D80" s="422" t="s">
        <v>163</v>
      </c>
      <c r="E80" s="422"/>
      <c r="F80" s="422"/>
      <c r="G80" s="418"/>
      <c r="H80" s="418"/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  <c r="AA80" s="418"/>
      <c r="AB80" s="418"/>
      <c r="AC80" s="418"/>
      <c r="AD80" s="418"/>
      <c r="AE80" s="418"/>
      <c r="AF80" s="418"/>
      <c r="AG80" s="418"/>
      <c r="AH80" s="418"/>
      <c r="AI80" s="418"/>
      <c r="AJ80" s="418"/>
      <c r="AK80" s="418"/>
      <c r="AL80" s="418"/>
      <c r="AM80" s="418"/>
      <c r="AN80" s="418"/>
      <c r="AO80" s="431" t="str">
        <f>IF(EF_02!AG88&gt;0,ABS(EF_02!AG88),"")</f>
        <v/>
      </c>
      <c r="AP80" s="421"/>
      <c r="AQ80" s="431" t="str">
        <f>IF(EF_02!AG88&lt;0,ABS(EF_02!AG88),"")</f>
        <v/>
      </c>
    </row>
    <row r="81" spans="1:44" s="105" customFormat="1" ht="7.5" customHeight="1">
      <c r="B81" s="425"/>
      <c r="C81" s="422"/>
      <c r="D81" s="422" t="s">
        <v>210</v>
      </c>
      <c r="E81" s="422"/>
      <c r="F81" s="418"/>
      <c r="G81" s="418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  <c r="Y81" s="419"/>
      <c r="Z81" s="419"/>
      <c r="AA81" s="419"/>
      <c r="AB81" s="419"/>
      <c r="AC81" s="419"/>
      <c r="AD81" s="419"/>
      <c r="AE81" s="419"/>
      <c r="AF81" s="419"/>
      <c r="AG81" s="419"/>
      <c r="AH81" s="419"/>
      <c r="AI81" s="419"/>
      <c r="AJ81" s="419"/>
      <c r="AK81" s="419"/>
      <c r="AL81" s="419"/>
      <c r="AM81" s="419"/>
      <c r="AN81" s="419"/>
      <c r="AO81" s="431" t="str">
        <f>IF(EF_02!AG89&gt;0,ABS(EF_02!AG89),"")</f>
        <v/>
      </c>
      <c r="AP81" s="421"/>
      <c r="AQ81" s="431" t="str">
        <f>IF(EF_02!AG89&lt;0,ABS(EF_02!AG89),"")</f>
        <v/>
      </c>
    </row>
    <row r="82" spans="1:44" s="105" customFormat="1" ht="7.5" customHeight="1">
      <c r="B82" s="425"/>
      <c r="C82" s="422"/>
      <c r="D82" s="422"/>
      <c r="E82" s="422"/>
      <c r="F82" s="418"/>
      <c r="G82" s="418"/>
      <c r="H82" s="419"/>
      <c r="I82" s="419"/>
      <c r="J82" s="419"/>
      <c r="K82" s="419"/>
      <c r="L82" s="419"/>
      <c r="M82" s="419"/>
      <c r="N82" s="419"/>
      <c r="O82" s="419"/>
      <c r="P82" s="419"/>
      <c r="Q82" s="419"/>
      <c r="R82" s="419"/>
      <c r="S82" s="419"/>
      <c r="T82" s="419"/>
      <c r="U82" s="419"/>
      <c r="V82" s="419"/>
      <c r="W82" s="419"/>
      <c r="X82" s="419"/>
      <c r="Y82" s="419"/>
      <c r="Z82" s="419"/>
      <c r="AA82" s="419"/>
      <c r="AB82" s="419"/>
      <c r="AC82" s="419"/>
      <c r="AD82" s="419"/>
      <c r="AE82" s="419"/>
      <c r="AF82" s="419"/>
      <c r="AG82" s="419"/>
      <c r="AH82" s="419"/>
      <c r="AI82" s="419"/>
      <c r="AJ82" s="419"/>
      <c r="AK82" s="419"/>
      <c r="AL82" s="419"/>
      <c r="AM82" s="419"/>
      <c r="AN82" s="419"/>
      <c r="AO82" s="431"/>
      <c r="AP82" s="421"/>
      <c r="AQ82" s="431"/>
    </row>
    <row r="83" spans="1:44" s="105" customFormat="1" ht="7.5" customHeight="1">
      <c r="B83" s="425"/>
      <c r="C83" s="422"/>
      <c r="D83" s="422"/>
      <c r="E83" s="422"/>
      <c r="F83" s="418"/>
      <c r="G83" s="418"/>
      <c r="H83" s="419"/>
      <c r="I83" s="419"/>
      <c r="J83" s="419"/>
      <c r="K83" s="419"/>
      <c r="L83" s="419"/>
      <c r="M83" s="419"/>
      <c r="N83" s="419"/>
      <c r="O83" s="419"/>
      <c r="P83" s="419"/>
      <c r="Q83" s="419"/>
      <c r="R83" s="419"/>
      <c r="S83" s="419"/>
      <c r="T83" s="419"/>
      <c r="U83" s="419"/>
      <c r="V83" s="419"/>
      <c r="W83" s="419"/>
      <c r="X83" s="419"/>
      <c r="Y83" s="419"/>
      <c r="Z83" s="419"/>
      <c r="AA83" s="419"/>
      <c r="AB83" s="419"/>
      <c r="AC83" s="419"/>
      <c r="AD83" s="419"/>
      <c r="AE83" s="419"/>
      <c r="AF83" s="419"/>
      <c r="AG83" s="419"/>
      <c r="AH83" s="419"/>
      <c r="AI83" s="419"/>
      <c r="AJ83" s="419"/>
      <c r="AK83" s="419"/>
      <c r="AL83" s="419"/>
      <c r="AM83" s="419"/>
      <c r="AN83" s="419"/>
      <c r="AO83" s="431"/>
      <c r="AP83" s="421"/>
      <c r="AQ83" s="431"/>
    </row>
    <row r="84" spans="1:44" s="105" customFormat="1" ht="7.5" customHeight="1">
      <c r="B84" s="417" t="s">
        <v>258</v>
      </c>
      <c r="C84" s="422"/>
      <c r="D84" s="422"/>
      <c r="E84" s="422"/>
      <c r="F84" s="418"/>
      <c r="G84" s="418"/>
      <c r="H84" s="419"/>
      <c r="I84" s="419"/>
      <c r="J84" s="419"/>
      <c r="K84" s="419"/>
      <c r="L84" s="419"/>
      <c r="M84" s="419"/>
      <c r="N84" s="419"/>
      <c r="O84" s="419"/>
      <c r="P84" s="419"/>
      <c r="Q84" s="419"/>
      <c r="R84" s="419"/>
      <c r="S84" s="419"/>
      <c r="T84" s="419"/>
      <c r="U84" s="419"/>
      <c r="V84" s="419"/>
      <c r="W84" s="419"/>
      <c r="X84" s="419"/>
      <c r="Y84" s="419"/>
      <c r="Z84" s="419"/>
      <c r="AA84" s="419"/>
      <c r="AB84" s="419"/>
      <c r="AC84" s="419"/>
      <c r="AD84" s="419"/>
      <c r="AE84" s="419"/>
      <c r="AF84" s="419"/>
      <c r="AG84" s="419"/>
      <c r="AH84" s="419"/>
      <c r="AI84" s="419"/>
      <c r="AJ84" s="419"/>
      <c r="AK84" s="419"/>
      <c r="AL84" s="419"/>
      <c r="AM84" s="419"/>
      <c r="AN84" s="419"/>
      <c r="AO84" s="434">
        <f>SUM(AO19:AP81)</f>
        <v>7607.2000000000007</v>
      </c>
      <c r="AP84" s="421"/>
      <c r="AQ84" s="434">
        <f>SUM(AQ19:AR81)</f>
        <v>7607.1999999999798</v>
      </c>
    </row>
    <row r="85" spans="1:44" s="105" customFormat="1" ht="7.5" customHeight="1">
      <c r="A85" s="183"/>
      <c r="B85" s="183"/>
      <c r="C85" s="183"/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58"/>
      <c r="AP85" s="159"/>
      <c r="AQ85" s="158"/>
      <c r="AR85" s="159"/>
    </row>
    <row r="86" spans="1:44" s="160" customFormat="1" ht="7.5" customHeight="1"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22"/>
      <c r="AQ86" s="122"/>
    </row>
    <row r="87" spans="1:44" s="160" customFormat="1" ht="7.5" customHeight="1"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22"/>
      <c r="AQ87" s="122"/>
    </row>
    <row r="88" spans="1:44" s="160" customFormat="1" ht="7.5" customHeight="1"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22"/>
      <c r="AQ88" s="122"/>
    </row>
    <row r="89" spans="1:44" s="160" customFormat="1" ht="7.5" customHeight="1"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22"/>
      <c r="AQ89" s="122"/>
    </row>
    <row r="90" spans="1:44" s="160" customFormat="1" ht="7.5" customHeight="1"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22"/>
      <c r="AQ90" s="122"/>
    </row>
    <row r="91" spans="1:44" s="105" customFormat="1" ht="7.5" customHeight="1"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3"/>
      <c r="AQ91" s="163"/>
    </row>
    <row r="92" spans="1:44" s="105" customFormat="1" ht="7.5" customHeight="1"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3"/>
      <c r="AQ92" s="163"/>
    </row>
    <row r="93" spans="1:44" s="105" customFormat="1" ht="7.5" customHeight="1"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3"/>
      <c r="AQ93" s="163"/>
    </row>
    <row r="94" spans="1:44" s="105" customFormat="1" ht="7.5" customHeight="1">
      <c r="A94" s="164" t="s">
        <v>21</v>
      </c>
      <c r="B94" s="16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</row>
    <row r="95" spans="1:44" s="105" customFormat="1" ht="7.5" customHeight="1">
      <c r="A95" s="164"/>
      <c r="B95" s="116" t="s">
        <v>257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</row>
    <row r="96" spans="1:44" s="105" customFormat="1" ht="7.5" customHeight="1">
      <c r="A96" s="166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6"/>
      <c r="AQ96" s="168"/>
      <c r="AR96" s="166"/>
    </row>
    <row r="97" spans="1:44" s="105" customFormat="1" ht="7.5" customHeight="1">
      <c r="A97" s="166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6"/>
      <c r="AQ97" s="168"/>
      <c r="AR97" s="166"/>
    </row>
    <row r="98" spans="1:44" s="105" customFormat="1" ht="7.5" customHeight="1">
      <c r="A98" s="170" t="s">
        <v>31</v>
      </c>
      <c r="B98" s="171"/>
      <c r="C98" s="172"/>
      <c r="D98" s="172"/>
      <c r="E98" s="172"/>
      <c r="F98" s="172"/>
      <c r="G98" s="172"/>
      <c r="H98" s="172"/>
      <c r="I98" s="172"/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1"/>
      <c r="AP98" s="171"/>
      <c r="AQ98" s="171"/>
      <c r="AR98" s="171"/>
    </row>
    <row r="99" spans="1:44" s="105" customFormat="1" ht="7.5" customHeight="1">
      <c r="A99" s="173" t="s">
        <v>63</v>
      </c>
      <c r="B99" s="173"/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5"/>
      <c r="AP99" s="176"/>
      <c r="AQ99" s="175"/>
      <c r="AR99" s="176"/>
    </row>
    <row r="100" spans="1:44" s="105" customFormat="1" ht="6.95" customHeight="1"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3"/>
      <c r="AQ100" s="163"/>
    </row>
    <row r="101" spans="1:44" s="105" customFormat="1" ht="6.95" customHeight="1"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3"/>
      <c r="AQ101" s="163"/>
    </row>
    <row r="102" spans="1:44" s="105" customFormat="1" ht="6.95" customHeight="1"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3"/>
      <c r="AQ102" s="163"/>
    </row>
    <row r="103" spans="1:44" s="105" customFormat="1" ht="6.95" customHeight="1"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3"/>
      <c r="AQ103" s="163"/>
    </row>
    <row r="104" spans="1:44" s="162" customFormat="1" ht="6.95" customHeight="1">
      <c r="AO104" s="163"/>
      <c r="AQ104" s="163"/>
    </row>
    <row r="105" spans="1:44" s="162" customFormat="1" ht="6.95" customHeight="1">
      <c r="AO105" s="163"/>
      <c r="AQ105" s="163"/>
    </row>
    <row r="106" spans="1:44" s="162" customFormat="1" ht="6.95" customHeight="1">
      <c r="AO106" s="163"/>
      <c r="AQ106" s="163"/>
    </row>
    <row r="107" spans="1:44" s="162" customFormat="1" ht="6.95" customHeight="1">
      <c r="AO107" s="163"/>
      <c r="AQ107" s="163"/>
    </row>
    <row r="108" spans="1:44" s="162" customFormat="1" ht="6.95" customHeight="1">
      <c r="AO108" s="163"/>
      <c r="AQ108" s="163"/>
    </row>
    <row r="109" spans="1:44" s="162" customFormat="1" ht="6.95" customHeight="1">
      <c r="AO109" s="163"/>
      <c r="AQ109" s="163"/>
    </row>
    <row r="110" spans="1:44" s="162" customFormat="1" ht="6.95" customHeight="1">
      <c r="AO110" s="163"/>
      <c r="AQ110" s="163"/>
    </row>
    <row r="111" spans="1:44" s="162" customFormat="1" ht="6.95" customHeight="1">
      <c r="AO111" s="163"/>
      <c r="AQ111" s="163"/>
    </row>
    <row r="112" spans="1:44" s="162" customFormat="1" ht="6.95" customHeight="1">
      <c r="AO112" s="163"/>
      <c r="AQ112" s="163"/>
    </row>
    <row r="113" spans="41:43" s="162" customFormat="1" ht="6.95" customHeight="1">
      <c r="AO113" s="163"/>
      <c r="AQ113" s="163"/>
    </row>
    <row r="114" spans="41:43" s="162" customFormat="1" ht="6.95" customHeight="1">
      <c r="AO114" s="163"/>
      <c r="AQ114" s="163"/>
    </row>
    <row r="115" spans="41:43" s="162" customFormat="1" ht="6.95" customHeight="1">
      <c r="AO115" s="163"/>
      <c r="AQ115" s="163"/>
    </row>
    <row r="116" spans="41:43" s="162" customFormat="1" ht="6.95" customHeight="1">
      <c r="AO116" s="163"/>
      <c r="AQ116" s="163"/>
    </row>
    <row r="117" spans="41:43" s="162" customFormat="1" ht="6.95" customHeight="1">
      <c r="AO117" s="163"/>
      <c r="AQ117" s="163"/>
    </row>
    <row r="118" spans="41:43" s="162" customFormat="1" ht="6.95" customHeight="1">
      <c r="AO118" s="163"/>
      <c r="AQ118" s="163"/>
    </row>
    <row r="119" spans="41:43" s="162" customFormat="1" ht="6.95" customHeight="1">
      <c r="AO119" s="163"/>
      <c r="AQ119" s="163"/>
    </row>
    <row r="120" spans="41:43" s="162" customFormat="1" ht="6.95" customHeight="1">
      <c r="AO120" s="163"/>
      <c r="AQ120" s="163"/>
    </row>
    <row r="121" spans="41:43" s="162" customFormat="1" ht="6.95" customHeight="1">
      <c r="AO121" s="163"/>
      <c r="AQ121" s="163"/>
    </row>
    <row r="122" spans="41:43" s="162" customFormat="1" ht="6.95" customHeight="1">
      <c r="AO122" s="163"/>
      <c r="AQ122" s="163"/>
    </row>
    <row r="123" spans="41:43" s="162" customFormat="1" ht="6.95" customHeight="1">
      <c r="AO123" s="163"/>
      <c r="AQ123" s="163"/>
    </row>
    <row r="124" spans="41:43" s="162" customFormat="1" ht="6.95" customHeight="1">
      <c r="AO124" s="163"/>
      <c r="AQ124" s="163"/>
    </row>
    <row r="125" spans="41:43" s="162" customFormat="1" ht="6.95" customHeight="1">
      <c r="AO125" s="163"/>
      <c r="AQ125" s="163"/>
    </row>
    <row r="126" spans="41:43" s="162" customFormat="1" ht="6.95" customHeight="1">
      <c r="AO126" s="163"/>
      <c r="AQ126" s="163"/>
    </row>
    <row r="127" spans="41:43" s="162" customFormat="1" ht="6.95" customHeight="1">
      <c r="AO127" s="163"/>
      <c r="AQ127" s="163"/>
    </row>
    <row r="128" spans="41:43" s="162" customFormat="1" ht="6.95" customHeight="1">
      <c r="AO128" s="163"/>
      <c r="AQ128" s="163"/>
    </row>
    <row r="129" spans="41:43" s="162" customFormat="1" ht="6.95" customHeight="1">
      <c r="AO129" s="163"/>
      <c r="AQ129" s="163"/>
    </row>
    <row r="130" spans="41:43" s="162" customFormat="1" ht="6.95" customHeight="1">
      <c r="AO130" s="163"/>
      <c r="AQ130" s="163"/>
    </row>
    <row r="131" spans="41:43" s="162" customFormat="1" ht="6.95" customHeight="1">
      <c r="AO131" s="163"/>
      <c r="AQ131" s="163"/>
    </row>
    <row r="132" spans="41:43" s="162" customFormat="1" ht="6.95" customHeight="1">
      <c r="AO132" s="163"/>
      <c r="AQ132" s="163"/>
    </row>
    <row r="133" spans="41:43" s="162" customFormat="1" ht="6.95" customHeight="1">
      <c r="AO133" s="163"/>
      <c r="AQ133" s="163"/>
    </row>
    <row r="134" spans="41:43" s="162" customFormat="1" ht="6.95" customHeight="1">
      <c r="AO134" s="163"/>
      <c r="AQ134" s="163"/>
    </row>
    <row r="135" spans="41:43" s="162" customFormat="1" ht="6.95" customHeight="1">
      <c r="AO135" s="163"/>
      <c r="AQ135" s="163"/>
    </row>
    <row r="136" spans="41:43" s="162" customFormat="1" ht="6.95" customHeight="1">
      <c r="AO136" s="163"/>
      <c r="AQ136" s="163"/>
    </row>
    <row r="137" spans="41:43" s="162" customFormat="1" ht="6.95" customHeight="1">
      <c r="AO137" s="163"/>
      <c r="AQ137" s="163"/>
    </row>
    <row r="138" spans="41:43" s="162" customFormat="1" ht="6.95" customHeight="1">
      <c r="AO138" s="163"/>
      <c r="AQ138" s="163"/>
    </row>
    <row r="139" spans="41:43" s="162" customFormat="1" ht="6.95" customHeight="1">
      <c r="AO139" s="163"/>
      <c r="AQ139" s="163"/>
    </row>
    <row r="140" spans="41:43" s="162" customFormat="1" ht="6.95" customHeight="1">
      <c r="AO140" s="163"/>
      <c r="AQ140" s="163"/>
    </row>
    <row r="141" spans="41:43" s="162" customFormat="1" ht="6.95" customHeight="1">
      <c r="AO141" s="163"/>
      <c r="AQ141" s="163"/>
    </row>
    <row r="142" spans="41:43" s="162" customFormat="1" ht="6.95" customHeight="1">
      <c r="AO142" s="163"/>
      <c r="AQ142" s="163"/>
    </row>
    <row r="143" spans="41:43" s="162" customFormat="1" ht="6.95" customHeight="1">
      <c r="AO143" s="163"/>
      <c r="AQ143" s="163"/>
    </row>
    <row r="144" spans="41:43" s="162" customFormat="1" ht="6.95" customHeight="1">
      <c r="AO144" s="163"/>
      <c r="AQ144" s="163"/>
    </row>
    <row r="145" spans="41:43" s="162" customFormat="1" ht="6.95" customHeight="1">
      <c r="AO145" s="163"/>
      <c r="AQ145" s="163"/>
    </row>
    <row r="146" spans="41:43" s="162" customFormat="1" ht="6.95" customHeight="1">
      <c r="AO146" s="163"/>
      <c r="AQ146" s="163"/>
    </row>
    <row r="147" spans="41:43" s="162" customFormat="1" ht="6.95" customHeight="1">
      <c r="AO147" s="163"/>
      <c r="AQ147" s="163"/>
    </row>
    <row r="148" spans="41:43" s="162" customFormat="1" ht="6.95" customHeight="1">
      <c r="AO148" s="163"/>
      <c r="AQ148" s="163"/>
    </row>
    <row r="149" spans="41:43" s="162" customFormat="1" ht="6.95" customHeight="1">
      <c r="AO149" s="163"/>
      <c r="AQ149" s="163"/>
    </row>
    <row r="150" spans="41:43" s="162" customFormat="1" ht="6.95" customHeight="1">
      <c r="AO150" s="163"/>
      <c r="AQ150" s="163"/>
    </row>
    <row r="151" spans="41:43" s="162" customFormat="1" ht="6.95" customHeight="1">
      <c r="AO151" s="163"/>
      <c r="AQ151" s="163"/>
    </row>
    <row r="152" spans="41:43" s="162" customFormat="1" ht="6.95" customHeight="1">
      <c r="AO152" s="163"/>
      <c r="AQ152" s="163"/>
    </row>
    <row r="153" spans="41:43" s="162" customFormat="1" ht="6.95" customHeight="1">
      <c r="AO153" s="163"/>
      <c r="AQ153" s="163"/>
    </row>
    <row r="154" spans="41:43" s="162" customFormat="1" ht="6.95" customHeight="1">
      <c r="AO154" s="163"/>
      <c r="AQ154" s="163"/>
    </row>
    <row r="155" spans="41:43" s="162" customFormat="1" ht="6.95" customHeight="1">
      <c r="AO155" s="163"/>
      <c r="AQ155" s="163"/>
    </row>
    <row r="156" spans="41:43" s="162" customFormat="1" ht="6.95" customHeight="1">
      <c r="AO156" s="163"/>
      <c r="AQ156" s="163"/>
    </row>
    <row r="157" spans="41:43" s="162" customFormat="1" ht="6.95" customHeight="1">
      <c r="AO157" s="163"/>
      <c r="AQ157" s="163"/>
    </row>
    <row r="158" spans="41:43" s="162" customFormat="1" ht="6.95" customHeight="1">
      <c r="AO158" s="163"/>
      <c r="AQ158" s="163"/>
    </row>
    <row r="159" spans="41:43" s="162" customFormat="1" ht="6.95" customHeight="1">
      <c r="AO159" s="163"/>
      <c r="AQ159" s="163"/>
    </row>
    <row r="160" spans="41:43" s="162" customFormat="1" ht="6.95" customHeight="1">
      <c r="AO160" s="163"/>
      <c r="AQ160" s="163"/>
    </row>
    <row r="161" spans="41:43" s="162" customFormat="1" ht="6.95" customHeight="1">
      <c r="AO161" s="163"/>
      <c r="AQ161" s="163"/>
    </row>
    <row r="162" spans="41:43" s="162" customFormat="1" ht="6.95" customHeight="1">
      <c r="AO162" s="163"/>
      <c r="AQ162" s="163"/>
    </row>
    <row r="163" spans="41:43" s="162" customFormat="1" ht="6.95" customHeight="1">
      <c r="AO163" s="163"/>
      <c r="AQ163" s="163"/>
    </row>
    <row r="164" spans="41:43" s="162" customFormat="1" ht="6.95" customHeight="1">
      <c r="AO164" s="163"/>
      <c r="AQ164" s="163"/>
    </row>
    <row r="165" spans="41:43" s="162" customFormat="1" ht="6.95" customHeight="1">
      <c r="AO165" s="163"/>
      <c r="AQ165" s="163"/>
    </row>
    <row r="166" spans="41:43" s="162" customFormat="1" ht="6.95" customHeight="1">
      <c r="AO166" s="163"/>
      <c r="AQ166" s="163"/>
    </row>
    <row r="167" spans="41:43" s="162" customFormat="1" ht="6.95" customHeight="1">
      <c r="AO167" s="163"/>
      <c r="AQ167" s="163"/>
    </row>
    <row r="168" spans="41:43" s="162" customFormat="1" ht="6.95" customHeight="1">
      <c r="AO168" s="163"/>
      <c r="AQ168" s="163"/>
    </row>
    <row r="169" spans="41:43" s="162" customFormat="1" ht="6.95" customHeight="1">
      <c r="AO169" s="163"/>
      <c r="AQ169" s="163"/>
    </row>
    <row r="170" spans="41:43" s="162" customFormat="1" ht="6.95" customHeight="1">
      <c r="AO170" s="163"/>
      <c r="AQ170" s="163"/>
    </row>
    <row r="171" spans="41:43" s="162" customFormat="1" ht="6.95" customHeight="1">
      <c r="AO171" s="163"/>
      <c r="AQ171" s="163"/>
    </row>
    <row r="172" spans="41:43" s="162" customFormat="1" ht="6.95" customHeight="1">
      <c r="AO172" s="163"/>
      <c r="AQ172" s="163"/>
    </row>
    <row r="173" spans="41:43" s="162" customFormat="1" ht="6.95" customHeight="1">
      <c r="AO173" s="163"/>
      <c r="AQ173" s="163"/>
    </row>
    <row r="174" spans="41:43" s="162" customFormat="1" ht="6.95" customHeight="1">
      <c r="AO174" s="163"/>
      <c r="AQ174" s="163"/>
    </row>
    <row r="175" spans="41:43" s="162" customFormat="1" ht="6.95" customHeight="1">
      <c r="AO175" s="163"/>
      <c r="AQ175" s="163"/>
    </row>
    <row r="176" spans="41:43" s="162" customFormat="1" ht="6.95" customHeight="1">
      <c r="AO176" s="163"/>
      <c r="AQ176" s="163"/>
    </row>
    <row r="177" spans="41:43" s="162" customFormat="1" ht="6.95" customHeight="1">
      <c r="AO177" s="163"/>
      <c r="AQ177" s="163"/>
    </row>
    <row r="178" spans="41:43" s="162" customFormat="1" ht="6.95" customHeight="1">
      <c r="AO178" s="163"/>
      <c r="AQ178" s="163"/>
    </row>
    <row r="179" spans="41:43" s="162" customFormat="1" ht="6.95" customHeight="1">
      <c r="AO179" s="163"/>
      <c r="AQ179" s="163"/>
    </row>
    <row r="180" spans="41:43" s="162" customFormat="1" ht="6.95" customHeight="1">
      <c r="AO180" s="163"/>
      <c r="AQ180" s="163"/>
    </row>
    <row r="181" spans="41:43" s="162" customFormat="1" ht="6.95" customHeight="1">
      <c r="AO181" s="163"/>
      <c r="AQ181" s="163"/>
    </row>
    <row r="182" spans="41:43" s="162" customFormat="1" ht="6.95" customHeight="1">
      <c r="AO182" s="163"/>
      <c r="AQ182" s="163"/>
    </row>
    <row r="183" spans="41:43" s="162" customFormat="1" ht="6.95" customHeight="1">
      <c r="AO183" s="163"/>
      <c r="AQ183" s="163"/>
    </row>
    <row r="184" spans="41:43" s="162" customFormat="1" ht="6.95" customHeight="1">
      <c r="AO184" s="163"/>
      <c r="AQ184" s="163"/>
    </row>
    <row r="185" spans="41:43" s="162" customFormat="1" ht="6.95" customHeight="1">
      <c r="AO185" s="163"/>
      <c r="AQ185" s="163"/>
    </row>
    <row r="186" spans="41:43" s="162" customFormat="1" ht="6.95" customHeight="1">
      <c r="AO186" s="163"/>
      <c r="AQ186" s="163"/>
    </row>
    <row r="187" spans="41:43" s="162" customFormat="1" ht="6.95" customHeight="1">
      <c r="AO187" s="163"/>
      <c r="AQ187" s="163"/>
    </row>
    <row r="188" spans="41:43" s="162" customFormat="1" ht="6.95" customHeight="1">
      <c r="AO188" s="163"/>
      <c r="AQ188" s="163"/>
    </row>
    <row r="189" spans="41:43" s="162" customFormat="1" ht="6.95" customHeight="1">
      <c r="AO189" s="163"/>
      <c r="AQ189" s="163"/>
    </row>
    <row r="190" spans="41:43" s="162" customFormat="1" ht="6.95" customHeight="1">
      <c r="AO190" s="163"/>
      <c r="AQ190" s="163"/>
    </row>
    <row r="191" spans="41:43" s="162" customFormat="1" ht="6.95" customHeight="1">
      <c r="AO191" s="163"/>
      <c r="AQ191" s="163"/>
    </row>
    <row r="192" spans="41:43" s="162" customFormat="1" ht="6.95" customHeight="1">
      <c r="AO192" s="163"/>
      <c r="AQ192" s="163"/>
    </row>
    <row r="193" spans="41:43" s="162" customFormat="1" ht="6.95" customHeight="1">
      <c r="AO193" s="163"/>
      <c r="AQ193" s="163"/>
    </row>
    <row r="194" spans="41:43" s="162" customFormat="1" ht="6.95" customHeight="1">
      <c r="AO194" s="163"/>
      <c r="AQ194" s="163"/>
    </row>
    <row r="195" spans="41:43" s="162" customFormat="1" ht="6.95" customHeight="1">
      <c r="AO195" s="163"/>
      <c r="AQ195" s="163"/>
    </row>
    <row r="196" spans="41:43" s="162" customFormat="1" ht="6.95" customHeight="1">
      <c r="AO196" s="163"/>
      <c r="AQ196" s="163"/>
    </row>
    <row r="197" spans="41:43" s="162" customFormat="1" ht="6.95" customHeight="1">
      <c r="AO197" s="163"/>
      <c r="AQ197" s="163"/>
    </row>
    <row r="198" spans="41:43" s="162" customFormat="1" ht="6.95" customHeight="1">
      <c r="AO198" s="163"/>
      <c r="AQ198" s="163"/>
    </row>
    <row r="199" spans="41:43" s="162" customFormat="1" ht="6.95" customHeight="1">
      <c r="AO199" s="163"/>
      <c r="AQ199" s="163"/>
    </row>
    <row r="200" spans="41:43" s="162" customFormat="1" ht="6.95" customHeight="1">
      <c r="AO200" s="163"/>
      <c r="AQ200" s="163"/>
    </row>
    <row r="201" spans="41:43" s="162" customFormat="1" ht="6.95" customHeight="1">
      <c r="AO201" s="163"/>
      <c r="AQ201" s="163"/>
    </row>
    <row r="202" spans="41:43" s="162" customFormat="1" ht="6.95" customHeight="1">
      <c r="AO202" s="163"/>
      <c r="AQ202" s="163"/>
    </row>
    <row r="203" spans="41:43" s="162" customFormat="1" ht="6.95" customHeight="1">
      <c r="AO203" s="163"/>
      <c r="AQ203" s="163"/>
    </row>
    <row r="204" spans="41:43" s="162" customFormat="1" ht="6.95" customHeight="1">
      <c r="AO204" s="163"/>
      <c r="AQ204" s="163"/>
    </row>
    <row r="205" spans="41:43" s="162" customFormat="1" ht="6.95" customHeight="1">
      <c r="AO205" s="163"/>
      <c r="AQ205" s="163"/>
    </row>
    <row r="206" spans="41:43" s="162" customFormat="1" ht="6.95" customHeight="1">
      <c r="AO206" s="163"/>
      <c r="AQ206" s="163"/>
    </row>
    <row r="207" spans="41:43" s="162" customFormat="1" ht="6.95" customHeight="1">
      <c r="AO207" s="163"/>
      <c r="AQ207" s="163"/>
    </row>
    <row r="208" spans="41:43" s="162" customFormat="1" ht="6.95" customHeight="1">
      <c r="AO208" s="163"/>
      <c r="AQ208" s="163"/>
    </row>
    <row r="209" spans="41:43" s="162" customFormat="1" ht="6.95" customHeight="1">
      <c r="AO209" s="163"/>
      <c r="AQ209" s="163"/>
    </row>
    <row r="210" spans="41:43" s="162" customFormat="1" ht="6.95" customHeight="1">
      <c r="AO210" s="163"/>
      <c r="AQ210" s="163"/>
    </row>
    <row r="211" spans="41:43" s="162" customFormat="1" ht="6.95" customHeight="1">
      <c r="AO211" s="163"/>
      <c r="AQ211" s="163"/>
    </row>
    <row r="212" spans="41:43" s="162" customFormat="1" ht="6.95" customHeight="1">
      <c r="AO212" s="163"/>
      <c r="AQ212" s="163"/>
    </row>
    <row r="213" spans="41:43" s="162" customFormat="1" ht="6.95" customHeight="1">
      <c r="AO213" s="163"/>
      <c r="AQ213" s="163"/>
    </row>
    <row r="214" spans="41:43" s="162" customFormat="1" ht="6.95" customHeight="1">
      <c r="AO214" s="163"/>
      <c r="AQ214" s="163"/>
    </row>
    <row r="215" spans="41:43" s="162" customFormat="1" ht="6.95" customHeight="1">
      <c r="AO215" s="163"/>
      <c r="AQ215" s="163"/>
    </row>
    <row r="216" spans="41:43" s="162" customFormat="1" ht="6.95" customHeight="1">
      <c r="AO216" s="163"/>
      <c r="AQ216" s="163"/>
    </row>
    <row r="217" spans="41:43" s="162" customFormat="1" ht="6.95" customHeight="1">
      <c r="AO217" s="163"/>
      <c r="AQ217" s="163"/>
    </row>
    <row r="218" spans="41:43" s="162" customFormat="1" ht="6.95" customHeight="1">
      <c r="AO218" s="163"/>
      <c r="AQ218" s="163"/>
    </row>
    <row r="219" spans="41:43" s="162" customFormat="1" ht="6.95" customHeight="1">
      <c r="AO219" s="163"/>
      <c r="AQ219" s="163"/>
    </row>
    <row r="220" spans="41:43" s="162" customFormat="1" ht="6.95" customHeight="1">
      <c r="AO220" s="163"/>
      <c r="AQ220" s="163"/>
    </row>
    <row r="221" spans="41:43" s="162" customFormat="1" ht="6.95" customHeight="1">
      <c r="AO221" s="163"/>
      <c r="AQ221" s="163"/>
    </row>
    <row r="222" spans="41:43" s="162" customFormat="1" ht="6.95" customHeight="1">
      <c r="AO222" s="163"/>
      <c r="AQ222" s="163"/>
    </row>
    <row r="223" spans="41:43" s="162" customFormat="1" ht="6.95" customHeight="1">
      <c r="AO223" s="163"/>
      <c r="AQ223" s="163"/>
    </row>
    <row r="224" spans="41:43" s="162" customFormat="1" ht="6.95" customHeight="1">
      <c r="AO224" s="163"/>
      <c r="AQ224" s="163"/>
    </row>
    <row r="225" spans="41:43" s="162" customFormat="1" ht="6.95" customHeight="1">
      <c r="AO225" s="163"/>
      <c r="AQ225" s="163"/>
    </row>
    <row r="226" spans="41:43" s="162" customFormat="1" ht="6.95" customHeight="1">
      <c r="AO226" s="163"/>
      <c r="AQ226" s="163"/>
    </row>
    <row r="227" spans="41:43" s="162" customFormat="1" ht="6.95" customHeight="1">
      <c r="AO227" s="163"/>
      <c r="AQ227" s="163"/>
    </row>
    <row r="228" spans="41:43" s="162" customFormat="1" ht="6.95" customHeight="1">
      <c r="AO228" s="163"/>
      <c r="AQ228" s="163"/>
    </row>
    <row r="229" spans="41:43" s="162" customFormat="1" ht="6.95" customHeight="1">
      <c r="AO229" s="163"/>
      <c r="AQ229" s="163"/>
    </row>
    <row r="230" spans="41:43" s="162" customFormat="1" ht="6.95" customHeight="1">
      <c r="AO230" s="163"/>
      <c r="AQ230" s="163"/>
    </row>
    <row r="231" spans="41:43" s="162" customFormat="1" ht="6.95" customHeight="1">
      <c r="AO231" s="163"/>
      <c r="AQ231" s="163"/>
    </row>
    <row r="232" spans="41:43" s="162" customFormat="1" ht="6.95" customHeight="1">
      <c r="AO232" s="163"/>
      <c r="AQ232" s="163"/>
    </row>
    <row r="233" spans="41:43" s="162" customFormat="1" ht="6.95" customHeight="1">
      <c r="AO233" s="163"/>
      <c r="AQ233" s="163"/>
    </row>
    <row r="234" spans="41:43" s="162" customFormat="1" ht="6.95" customHeight="1">
      <c r="AO234" s="163"/>
      <c r="AQ234" s="163"/>
    </row>
    <row r="235" spans="41:43" s="162" customFormat="1" ht="6.95" customHeight="1">
      <c r="AO235" s="163"/>
      <c r="AQ235" s="163"/>
    </row>
    <row r="236" spans="41:43" s="162" customFormat="1" ht="6.95" customHeight="1">
      <c r="AO236" s="163"/>
      <c r="AQ236" s="163"/>
    </row>
    <row r="237" spans="41:43" s="162" customFormat="1" ht="6.95" customHeight="1">
      <c r="AO237" s="163"/>
      <c r="AQ237" s="163"/>
    </row>
    <row r="238" spans="41:43" s="162" customFormat="1" ht="6.95" customHeight="1">
      <c r="AO238" s="163"/>
      <c r="AQ238" s="163"/>
    </row>
    <row r="239" spans="41:43" s="162" customFormat="1" ht="6.95" customHeight="1">
      <c r="AO239" s="163"/>
      <c r="AQ239" s="163"/>
    </row>
    <row r="240" spans="41:43" s="162" customFormat="1" ht="6.95" customHeight="1">
      <c r="AO240" s="163"/>
      <c r="AQ240" s="163"/>
    </row>
    <row r="241" spans="41:43" s="162" customFormat="1" ht="6.95" customHeight="1">
      <c r="AO241" s="163"/>
      <c r="AQ241" s="163"/>
    </row>
    <row r="242" spans="41:43" s="162" customFormat="1" ht="6.95" customHeight="1">
      <c r="AO242" s="163"/>
      <c r="AQ242" s="163"/>
    </row>
    <row r="243" spans="41:43" s="162" customFormat="1" ht="6.95" customHeight="1">
      <c r="AO243" s="163"/>
      <c r="AQ243" s="163"/>
    </row>
    <row r="244" spans="41:43" s="162" customFormat="1" ht="6.95" customHeight="1">
      <c r="AO244" s="163"/>
      <c r="AQ244" s="163"/>
    </row>
    <row r="245" spans="41:43" s="162" customFormat="1" ht="6.95" customHeight="1">
      <c r="AO245" s="163"/>
      <c r="AQ245" s="163"/>
    </row>
    <row r="246" spans="41:43" s="162" customFormat="1" ht="6.95" customHeight="1">
      <c r="AO246" s="163"/>
      <c r="AQ246" s="163"/>
    </row>
    <row r="247" spans="41:43" s="162" customFormat="1" ht="6.95" customHeight="1">
      <c r="AO247" s="163"/>
      <c r="AQ247" s="163"/>
    </row>
    <row r="248" spans="41:43" s="162" customFormat="1" ht="6.95" customHeight="1">
      <c r="AO248" s="163"/>
      <c r="AQ248" s="163"/>
    </row>
    <row r="249" spans="41:43" s="162" customFormat="1" ht="6.95" customHeight="1">
      <c r="AO249" s="163"/>
      <c r="AQ249" s="163"/>
    </row>
    <row r="250" spans="41:43" s="162" customFormat="1" ht="6.95" customHeight="1">
      <c r="AO250" s="163"/>
      <c r="AQ250" s="163"/>
    </row>
    <row r="251" spans="41:43" s="162" customFormat="1" ht="6.95" customHeight="1">
      <c r="AO251" s="163"/>
      <c r="AQ251" s="163"/>
    </row>
    <row r="252" spans="41:43" s="162" customFormat="1" ht="6.95" customHeight="1">
      <c r="AO252" s="163"/>
      <c r="AQ252" s="163"/>
    </row>
    <row r="253" spans="41:43" s="162" customFormat="1" ht="6.95" customHeight="1">
      <c r="AO253" s="163"/>
      <c r="AQ253" s="163"/>
    </row>
    <row r="254" spans="41:43" s="162" customFormat="1" ht="6.95" customHeight="1">
      <c r="AO254" s="163"/>
      <c r="AQ254" s="163"/>
    </row>
    <row r="255" spans="41:43" s="162" customFormat="1" ht="6.95" customHeight="1">
      <c r="AO255" s="163"/>
      <c r="AQ255" s="163"/>
    </row>
    <row r="256" spans="41:43" s="162" customFormat="1" ht="6.95" customHeight="1">
      <c r="AO256" s="163"/>
      <c r="AQ256" s="163"/>
    </row>
    <row r="257" spans="41:43" s="162" customFormat="1" ht="6.95" customHeight="1">
      <c r="AO257" s="163"/>
      <c r="AQ257" s="163"/>
    </row>
    <row r="258" spans="41:43" s="162" customFormat="1" ht="6.95" customHeight="1">
      <c r="AO258" s="163"/>
      <c r="AQ258" s="163"/>
    </row>
    <row r="259" spans="41:43" s="162" customFormat="1" ht="6.95" customHeight="1">
      <c r="AO259" s="163"/>
      <c r="AQ259" s="163"/>
    </row>
    <row r="260" spans="41:43" s="162" customFormat="1" ht="6.95" customHeight="1">
      <c r="AO260" s="163"/>
      <c r="AQ260" s="163"/>
    </row>
    <row r="261" spans="41:43" s="162" customFormat="1" ht="6.95" customHeight="1">
      <c r="AO261" s="163"/>
      <c r="AQ261" s="163"/>
    </row>
    <row r="262" spans="41:43" s="162" customFormat="1" ht="6.95" customHeight="1">
      <c r="AO262" s="163"/>
      <c r="AQ262" s="163"/>
    </row>
    <row r="263" spans="41:43" s="162" customFormat="1" ht="6.95" customHeight="1">
      <c r="AO263" s="163"/>
      <c r="AQ263" s="163"/>
    </row>
    <row r="264" spans="41:43" s="162" customFormat="1" ht="6.95" customHeight="1">
      <c r="AO264" s="163"/>
      <c r="AQ264" s="163"/>
    </row>
    <row r="265" spans="41:43" s="162" customFormat="1" ht="6.95" customHeight="1">
      <c r="AO265" s="163"/>
      <c r="AQ265" s="163"/>
    </row>
    <row r="266" spans="41:43" s="162" customFormat="1" ht="6.95" customHeight="1">
      <c r="AO266" s="163"/>
      <c r="AQ266" s="163"/>
    </row>
    <row r="267" spans="41:43" s="162" customFormat="1" ht="6.95" customHeight="1">
      <c r="AO267" s="163"/>
      <c r="AQ267" s="163"/>
    </row>
    <row r="268" spans="41:43" s="162" customFormat="1" ht="6.95" customHeight="1">
      <c r="AO268" s="163"/>
      <c r="AQ268" s="163"/>
    </row>
    <row r="269" spans="41:43" s="162" customFormat="1" ht="6.95" customHeight="1">
      <c r="AO269" s="163"/>
      <c r="AQ269" s="163"/>
    </row>
    <row r="270" spans="41:43" s="162" customFormat="1" ht="6.95" customHeight="1">
      <c r="AO270" s="163"/>
      <c r="AQ270" s="163"/>
    </row>
    <row r="271" spans="41:43" s="162" customFormat="1" ht="6.95" customHeight="1">
      <c r="AO271" s="163"/>
      <c r="AQ271" s="163"/>
    </row>
    <row r="272" spans="41:43" s="162" customFormat="1" ht="6.95" customHeight="1">
      <c r="AO272" s="163"/>
      <c r="AQ272" s="163"/>
    </row>
    <row r="273" spans="41:43" s="162" customFormat="1" ht="6.95" customHeight="1">
      <c r="AO273" s="163"/>
      <c r="AQ273" s="163"/>
    </row>
    <row r="274" spans="41:43" s="162" customFormat="1" ht="6.95" customHeight="1">
      <c r="AO274" s="163"/>
      <c r="AQ274" s="163"/>
    </row>
    <row r="275" spans="41:43" s="162" customFormat="1" ht="6.95" customHeight="1">
      <c r="AO275" s="163"/>
      <c r="AQ275" s="163"/>
    </row>
    <row r="276" spans="41:43" s="162" customFormat="1" ht="6.95" customHeight="1">
      <c r="AO276" s="163"/>
      <c r="AQ276" s="163"/>
    </row>
    <row r="277" spans="41:43" s="162" customFormat="1" ht="6.95" customHeight="1">
      <c r="AO277" s="163"/>
      <c r="AQ277" s="163"/>
    </row>
    <row r="278" spans="41:43" s="162" customFormat="1" ht="6.95" customHeight="1">
      <c r="AO278" s="163"/>
      <c r="AQ278" s="163"/>
    </row>
    <row r="279" spans="41:43" s="162" customFormat="1" ht="6.95" customHeight="1">
      <c r="AO279" s="163"/>
      <c r="AQ279" s="163"/>
    </row>
    <row r="280" spans="41:43" s="162" customFormat="1" ht="6.95" customHeight="1">
      <c r="AO280" s="163"/>
      <c r="AQ280" s="163"/>
    </row>
    <row r="281" spans="41:43" s="162" customFormat="1" ht="6.95" customHeight="1">
      <c r="AO281" s="163"/>
      <c r="AQ281" s="163"/>
    </row>
    <row r="282" spans="41:43" s="162" customFormat="1" ht="6.95" customHeight="1">
      <c r="AO282" s="163"/>
      <c r="AQ282" s="163"/>
    </row>
    <row r="283" spans="41:43" s="162" customFormat="1" ht="6.95" customHeight="1">
      <c r="AO283" s="163"/>
      <c r="AQ283" s="163"/>
    </row>
    <row r="284" spans="41:43" s="162" customFormat="1" ht="6.95" customHeight="1">
      <c r="AO284" s="163"/>
      <c r="AQ284" s="163"/>
    </row>
    <row r="285" spans="41:43" s="162" customFormat="1" ht="6.95" customHeight="1">
      <c r="AO285" s="163"/>
      <c r="AQ285" s="163"/>
    </row>
    <row r="286" spans="41:43" s="162" customFormat="1" ht="6.95" customHeight="1">
      <c r="AO286" s="163"/>
      <c r="AQ286" s="163"/>
    </row>
    <row r="287" spans="41:43" s="162" customFormat="1" ht="6.95" customHeight="1">
      <c r="AO287" s="163"/>
      <c r="AQ287" s="163"/>
    </row>
    <row r="288" spans="41:43" s="162" customFormat="1" ht="6.95" customHeight="1">
      <c r="AO288" s="163"/>
      <c r="AQ288" s="163"/>
    </row>
    <row r="289" spans="41:43" s="162" customFormat="1" ht="6.95" customHeight="1">
      <c r="AO289" s="163"/>
      <c r="AQ289" s="163"/>
    </row>
    <row r="290" spans="41:43" s="162" customFormat="1" ht="6.95" customHeight="1">
      <c r="AO290" s="163"/>
      <c r="AQ290" s="163"/>
    </row>
    <row r="291" spans="41:43" s="162" customFormat="1" ht="6.95" customHeight="1">
      <c r="AO291" s="163"/>
      <c r="AQ291" s="163"/>
    </row>
    <row r="292" spans="41:43" s="162" customFormat="1" ht="6.95" customHeight="1">
      <c r="AO292" s="163"/>
      <c r="AQ292" s="163"/>
    </row>
    <row r="293" spans="41:43" s="162" customFormat="1" ht="6.95" customHeight="1">
      <c r="AO293" s="163"/>
      <c r="AQ293" s="163"/>
    </row>
    <row r="294" spans="41:43" s="162" customFormat="1" ht="6.95" customHeight="1">
      <c r="AO294" s="163"/>
      <c r="AQ294" s="163"/>
    </row>
    <row r="295" spans="41:43" s="162" customFormat="1" ht="6.95" customHeight="1">
      <c r="AO295" s="163"/>
      <c r="AQ295" s="163"/>
    </row>
    <row r="296" spans="41:43" s="162" customFormat="1" ht="6.95" customHeight="1">
      <c r="AO296" s="163"/>
      <c r="AQ296" s="163"/>
    </row>
    <row r="297" spans="41:43" s="162" customFormat="1" ht="6.95" customHeight="1">
      <c r="AO297" s="163"/>
      <c r="AQ297" s="163"/>
    </row>
    <row r="298" spans="41:43" s="162" customFormat="1" ht="6.95" customHeight="1">
      <c r="AO298" s="163"/>
      <c r="AQ298" s="163"/>
    </row>
    <row r="299" spans="41:43" s="162" customFormat="1" ht="6.95" customHeight="1">
      <c r="AO299" s="163"/>
      <c r="AQ299" s="163"/>
    </row>
    <row r="300" spans="41:43" s="162" customFormat="1" ht="6.95" customHeight="1">
      <c r="AO300" s="163"/>
      <c r="AQ300" s="163"/>
    </row>
    <row r="301" spans="41:43" s="162" customFormat="1" ht="6.95" customHeight="1">
      <c r="AO301" s="163"/>
      <c r="AQ301" s="163"/>
    </row>
    <row r="302" spans="41:43" s="162" customFormat="1" ht="6.95" customHeight="1">
      <c r="AO302" s="163"/>
      <c r="AQ302" s="163"/>
    </row>
    <row r="303" spans="41:43" s="162" customFormat="1" ht="6.95" customHeight="1">
      <c r="AO303" s="163"/>
      <c r="AQ303" s="163"/>
    </row>
    <row r="304" spans="41:43" s="162" customFormat="1" ht="6.95" customHeight="1">
      <c r="AO304" s="163"/>
      <c r="AQ304" s="163"/>
    </row>
    <row r="305" spans="41:43" s="162" customFormat="1" ht="6.95" customHeight="1">
      <c r="AO305" s="163"/>
      <c r="AQ305" s="163"/>
    </row>
    <row r="306" spans="41:43" s="162" customFormat="1" ht="6.95" customHeight="1">
      <c r="AO306" s="163"/>
      <c r="AQ306" s="163"/>
    </row>
    <row r="307" spans="41:43" s="162" customFormat="1" ht="6.95" customHeight="1">
      <c r="AO307" s="163"/>
      <c r="AQ307" s="163"/>
    </row>
    <row r="308" spans="41:43" s="162" customFormat="1" ht="6.95" customHeight="1">
      <c r="AO308" s="163"/>
      <c r="AQ308" s="163"/>
    </row>
    <row r="309" spans="41:43" s="162" customFormat="1" ht="6.95" customHeight="1">
      <c r="AO309" s="163"/>
      <c r="AQ309" s="163"/>
    </row>
    <row r="310" spans="41:43" s="162" customFormat="1" ht="6.95" customHeight="1">
      <c r="AO310" s="163"/>
      <c r="AQ310" s="163"/>
    </row>
    <row r="311" spans="41:43" s="162" customFormat="1" ht="6.95" customHeight="1">
      <c r="AO311" s="163"/>
      <c r="AQ311" s="163"/>
    </row>
    <row r="312" spans="41:43" s="162" customFormat="1" ht="6.95" customHeight="1">
      <c r="AO312" s="163"/>
      <c r="AQ312" s="163"/>
    </row>
    <row r="313" spans="41:43" s="162" customFormat="1" ht="6.95" customHeight="1">
      <c r="AO313" s="163"/>
      <c r="AQ313" s="163"/>
    </row>
    <row r="314" spans="41:43" s="162" customFormat="1" ht="6.95" customHeight="1">
      <c r="AO314" s="163"/>
      <c r="AQ314" s="163"/>
    </row>
    <row r="315" spans="41:43" s="162" customFormat="1" ht="6.95" customHeight="1">
      <c r="AO315" s="163"/>
      <c r="AQ315" s="163"/>
    </row>
    <row r="316" spans="41:43" s="162" customFormat="1" ht="6.95" customHeight="1">
      <c r="AO316" s="163"/>
      <c r="AQ316" s="163"/>
    </row>
    <row r="317" spans="41:43" s="162" customFormat="1" ht="6.95" customHeight="1">
      <c r="AO317" s="163"/>
      <c r="AQ317" s="163"/>
    </row>
    <row r="318" spans="41:43" s="162" customFormat="1" ht="6.95" customHeight="1">
      <c r="AO318" s="163"/>
      <c r="AQ318" s="163"/>
    </row>
    <row r="319" spans="41:43" s="162" customFormat="1" ht="6.95" customHeight="1">
      <c r="AO319" s="163"/>
      <c r="AQ319" s="163"/>
    </row>
    <row r="320" spans="41:43" s="162" customFormat="1" ht="6.95" customHeight="1">
      <c r="AO320" s="163"/>
      <c r="AQ320" s="163"/>
    </row>
    <row r="321" spans="41:43" s="162" customFormat="1" ht="6.95" customHeight="1">
      <c r="AO321" s="163"/>
      <c r="AQ321" s="163"/>
    </row>
    <row r="322" spans="41:43" s="162" customFormat="1" ht="6.95" customHeight="1">
      <c r="AO322" s="163"/>
      <c r="AQ322" s="163"/>
    </row>
    <row r="323" spans="41:43" s="162" customFormat="1" ht="6.95" customHeight="1">
      <c r="AO323" s="163"/>
      <c r="AQ323" s="163"/>
    </row>
    <row r="324" spans="41:43" s="162" customFormat="1" ht="6.95" customHeight="1">
      <c r="AO324" s="163"/>
      <c r="AQ324" s="163"/>
    </row>
    <row r="325" spans="41:43" s="162" customFormat="1" ht="6.95" customHeight="1">
      <c r="AO325" s="163"/>
      <c r="AQ325" s="163"/>
    </row>
    <row r="326" spans="41:43" s="162" customFormat="1" ht="6.95" customHeight="1">
      <c r="AO326" s="163"/>
      <c r="AQ326" s="163"/>
    </row>
    <row r="327" spans="41:43" s="162" customFormat="1" ht="6.95" customHeight="1">
      <c r="AO327" s="163"/>
      <c r="AQ327" s="163"/>
    </row>
    <row r="328" spans="41:43" s="162" customFormat="1" ht="6.95" customHeight="1">
      <c r="AO328" s="163"/>
      <c r="AQ328" s="163"/>
    </row>
    <row r="329" spans="41:43" s="162" customFormat="1" ht="6.95" customHeight="1">
      <c r="AO329" s="163"/>
      <c r="AQ329" s="163"/>
    </row>
    <row r="330" spans="41:43" s="162" customFormat="1" ht="6.95" customHeight="1">
      <c r="AO330" s="163"/>
      <c r="AQ330" s="163"/>
    </row>
    <row r="331" spans="41:43" s="162" customFormat="1" ht="6.95" customHeight="1">
      <c r="AO331" s="163"/>
      <c r="AQ331" s="163"/>
    </row>
    <row r="332" spans="41:43" s="162" customFormat="1" ht="6.95" customHeight="1">
      <c r="AO332" s="163"/>
      <c r="AQ332" s="163"/>
    </row>
    <row r="333" spans="41:43" s="162" customFormat="1" ht="6.95" customHeight="1">
      <c r="AO333" s="163"/>
      <c r="AQ333" s="163"/>
    </row>
    <row r="334" spans="41:43" s="162" customFormat="1" ht="6.95" customHeight="1">
      <c r="AO334" s="163"/>
      <c r="AQ334" s="163"/>
    </row>
    <row r="335" spans="41:43" s="162" customFormat="1" ht="6.95" customHeight="1">
      <c r="AO335" s="163"/>
      <c r="AQ335" s="163"/>
    </row>
    <row r="336" spans="41:43" s="162" customFormat="1" ht="6.95" customHeight="1">
      <c r="AO336" s="163"/>
      <c r="AQ336" s="163"/>
    </row>
    <row r="337" spans="41:43" s="162" customFormat="1" ht="6.95" customHeight="1">
      <c r="AO337" s="163"/>
      <c r="AQ337" s="163"/>
    </row>
    <row r="338" spans="41:43" s="162" customFormat="1" ht="6.95" customHeight="1">
      <c r="AO338" s="163"/>
      <c r="AQ338" s="163"/>
    </row>
    <row r="339" spans="41:43" s="162" customFormat="1" ht="6.95" customHeight="1">
      <c r="AO339" s="163"/>
      <c r="AQ339" s="163"/>
    </row>
    <row r="340" spans="41:43" s="162" customFormat="1" ht="6.95" customHeight="1">
      <c r="AO340" s="163"/>
      <c r="AQ340" s="163"/>
    </row>
    <row r="341" spans="41:43" s="162" customFormat="1" ht="6.95" customHeight="1">
      <c r="AO341" s="163"/>
      <c r="AQ341" s="163"/>
    </row>
    <row r="342" spans="41:43" s="162" customFormat="1" ht="6.95" customHeight="1">
      <c r="AO342" s="163"/>
      <c r="AQ342" s="163"/>
    </row>
    <row r="343" spans="41:43" s="162" customFormat="1" ht="6.95" customHeight="1">
      <c r="AO343" s="163"/>
      <c r="AQ343" s="163"/>
    </row>
    <row r="344" spans="41:43" s="162" customFormat="1" ht="6.95" customHeight="1">
      <c r="AO344" s="163"/>
      <c r="AQ344" s="163"/>
    </row>
    <row r="345" spans="41:43" s="162" customFormat="1" ht="6.95" customHeight="1">
      <c r="AO345" s="163"/>
      <c r="AQ345" s="163"/>
    </row>
    <row r="346" spans="41:43" s="162" customFormat="1" ht="6.95" customHeight="1">
      <c r="AO346" s="163"/>
      <c r="AQ346" s="163"/>
    </row>
    <row r="347" spans="41:43" s="162" customFormat="1" ht="6.95" customHeight="1">
      <c r="AO347" s="163"/>
      <c r="AQ347" s="163"/>
    </row>
    <row r="348" spans="41:43" s="162" customFormat="1" ht="6.95" customHeight="1">
      <c r="AO348" s="163"/>
      <c r="AQ348" s="163"/>
    </row>
    <row r="349" spans="41:43" s="162" customFormat="1" ht="6.95" customHeight="1">
      <c r="AO349" s="163"/>
      <c r="AQ349" s="163"/>
    </row>
    <row r="350" spans="41:43" s="162" customFormat="1" ht="6.95" customHeight="1">
      <c r="AO350" s="163"/>
      <c r="AQ350" s="163"/>
    </row>
    <row r="351" spans="41:43" s="162" customFormat="1" ht="6.95" customHeight="1">
      <c r="AO351" s="163"/>
      <c r="AQ351" s="163"/>
    </row>
    <row r="352" spans="41:43" s="162" customFormat="1" ht="6.95" customHeight="1">
      <c r="AO352" s="163"/>
      <c r="AQ352" s="163"/>
    </row>
    <row r="353" spans="41:43" s="162" customFormat="1" ht="6.95" customHeight="1">
      <c r="AO353" s="163"/>
      <c r="AQ353" s="163"/>
    </row>
    <row r="354" spans="41:43" s="162" customFormat="1" ht="6.95" customHeight="1">
      <c r="AO354" s="163"/>
      <c r="AQ354" s="163"/>
    </row>
    <row r="355" spans="41:43" s="162" customFormat="1" ht="6.95" customHeight="1">
      <c r="AO355" s="163"/>
      <c r="AQ355" s="163"/>
    </row>
    <row r="356" spans="41:43" s="162" customFormat="1" ht="6.95" customHeight="1">
      <c r="AO356" s="163"/>
      <c r="AQ356" s="163"/>
    </row>
    <row r="357" spans="41:43" s="162" customFormat="1" ht="6.95" customHeight="1">
      <c r="AO357" s="163"/>
      <c r="AQ357" s="163"/>
    </row>
    <row r="358" spans="41:43" s="162" customFormat="1" ht="6.95" customHeight="1">
      <c r="AO358" s="163"/>
      <c r="AQ358" s="163"/>
    </row>
    <row r="359" spans="41:43" s="162" customFormat="1" ht="6.95" customHeight="1">
      <c r="AO359" s="163"/>
      <c r="AQ359" s="163"/>
    </row>
    <row r="360" spans="41:43" s="162" customFormat="1" ht="6.95" customHeight="1">
      <c r="AO360" s="163"/>
      <c r="AQ360" s="163"/>
    </row>
    <row r="361" spans="41:43" s="162" customFormat="1" ht="6.95" customHeight="1">
      <c r="AO361" s="163"/>
      <c r="AQ361" s="163"/>
    </row>
    <row r="362" spans="41:43" s="162" customFormat="1" ht="6.95" customHeight="1">
      <c r="AO362" s="163"/>
      <c r="AQ362" s="163"/>
    </row>
    <row r="363" spans="41:43" s="162" customFormat="1" ht="6.95" customHeight="1">
      <c r="AO363" s="163"/>
      <c r="AQ363" s="163"/>
    </row>
    <row r="364" spans="41:43" s="162" customFormat="1" ht="6.95" customHeight="1">
      <c r="AO364" s="163"/>
      <c r="AQ364" s="163"/>
    </row>
    <row r="365" spans="41:43" s="162" customFormat="1" ht="6.95" customHeight="1">
      <c r="AO365" s="163"/>
      <c r="AQ365" s="163"/>
    </row>
    <row r="366" spans="41:43" s="162" customFormat="1" ht="6.95" customHeight="1">
      <c r="AO366" s="163"/>
      <c r="AQ366" s="163"/>
    </row>
    <row r="367" spans="41:43" s="162" customFormat="1" ht="6.95" customHeight="1">
      <c r="AO367" s="163"/>
      <c r="AQ367" s="163"/>
    </row>
    <row r="368" spans="41:43" s="162" customFormat="1" ht="6.95" customHeight="1">
      <c r="AO368" s="163"/>
      <c r="AQ368" s="163"/>
    </row>
    <row r="369" spans="41:43" s="162" customFormat="1" ht="6.95" customHeight="1">
      <c r="AO369" s="163"/>
      <c r="AQ369" s="163"/>
    </row>
    <row r="370" spans="41:43" s="162" customFormat="1" ht="6.95" customHeight="1">
      <c r="AO370" s="163"/>
      <c r="AQ370" s="163"/>
    </row>
    <row r="371" spans="41:43" s="162" customFormat="1" ht="6.95" customHeight="1">
      <c r="AO371" s="163"/>
      <c r="AQ371" s="163"/>
    </row>
    <row r="372" spans="41:43" s="162" customFormat="1" ht="6.95" customHeight="1">
      <c r="AO372" s="163"/>
      <c r="AQ372" s="163"/>
    </row>
    <row r="373" spans="41:43" s="162" customFormat="1" ht="6.95" customHeight="1">
      <c r="AO373" s="163"/>
      <c r="AQ373" s="163"/>
    </row>
    <row r="374" spans="41:43" s="162" customFormat="1" ht="6.95" customHeight="1">
      <c r="AO374" s="163"/>
      <c r="AQ374" s="163"/>
    </row>
    <row r="375" spans="41:43" s="162" customFormat="1" ht="6.95" customHeight="1">
      <c r="AO375" s="163"/>
      <c r="AQ375" s="163"/>
    </row>
    <row r="376" spans="41:43" s="162" customFormat="1" ht="6.95" customHeight="1">
      <c r="AO376" s="163"/>
      <c r="AQ376" s="163"/>
    </row>
    <row r="377" spans="41:43" s="162" customFormat="1" ht="6.95" customHeight="1">
      <c r="AO377" s="163"/>
      <c r="AQ377" s="163"/>
    </row>
    <row r="378" spans="41:43" s="162" customFormat="1" ht="6.95" customHeight="1">
      <c r="AO378" s="163"/>
      <c r="AQ378" s="163"/>
    </row>
    <row r="379" spans="41:43" s="162" customFormat="1" ht="6.95" customHeight="1">
      <c r="AO379" s="163"/>
      <c r="AQ379" s="163"/>
    </row>
    <row r="380" spans="41:43" s="162" customFormat="1" ht="6.95" customHeight="1">
      <c r="AO380" s="163"/>
      <c r="AQ380" s="163"/>
    </row>
    <row r="381" spans="41:43" s="162" customFormat="1" ht="6.95" customHeight="1">
      <c r="AO381" s="163"/>
      <c r="AQ381" s="163"/>
    </row>
    <row r="382" spans="41:43" s="162" customFormat="1" ht="6.95" customHeight="1">
      <c r="AO382" s="163"/>
      <c r="AQ382" s="163"/>
    </row>
    <row r="383" spans="41:43" s="162" customFormat="1" ht="6.95" customHeight="1">
      <c r="AO383" s="163"/>
      <c r="AQ383" s="163"/>
    </row>
    <row r="384" spans="41:43" s="162" customFormat="1" ht="6.95" customHeight="1">
      <c r="AO384" s="163"/>
      <c r="AQ384" s="163"/>
    </row>
    <row r="385" spans="41:43" s="162" customFormat="1" ht="6.95" customHeight="1">
      <c r="AO385" s="163"/>
      <c r="AQ385" s="163"/>
    </row>
    <row r="386" spans="41:43" s="162" customFormat="1" ht="6.95" customHeight="1">
      <c r="AO386" s="163"/>
      <c r="AQ386" s="163"/>
    </row>
    <row r="387" spans="41:43" s="162" customFormat="1" ht="6.95" customHeight="1">
      <c r="AO387" s="163"/>
      <c r="AQ387" s="163"/>
    </row>
    <row r="388" spans="41:43" s="162" customFormat="1" ht="6.95" customHeight="1">
      <c r="AO388" s="163"/>
      <c r="AQ388" s="163"/>
    </row>
    <row r="389" spans="41:43" s="162" customFormat="1" ht="6.95" customHeight="1">
      <c r="AO389" s="163"/>
      <c r="AQ389" s="163"/>
    </row>
    <row r="390" spans="41:43" s="162" customFormat="1" ht="6.95" customHeight="1">
      <c r="AO390" s="163"/>
      <c r="AQ390" s="163"/>
    </row>
    <row r="391" spans="41:43" s="162" customFormat="1" ht="6.95" customHeight="1">
      <c r="AO391" s="163"/>
      <c r="AQ391" s="163"/>
    </row>
    <row r="392" spans="41:43" s="162" customFormat="1" ht="6.95" customHeight="1">
      <c r="AO392" s="163"/>
      <c r="AQ392" s="163"/>
    </row>
    <row r="393" spans="41:43" s="162" customFormat="1" ht="6.95" customHeight="1">
      <c r="AO393" s="163"/>
      <c r="AQ393" s="163"/>
    </row>
    <row r="394" spans="41:43" s="162" customFormat="1" ht="6.95" customHeight="1">
      <c r="AO394" s="163"/>
      <c r="AQ394" s="163"/>
    </row>
    <row r="395" spans="41:43" s="162" customFormat="1" ht="6.95" customHeight="1">
      <c r="AO395" s="163"/>
      <c r="AQ395" s="163"/>
    </row>
    <row r="396" spans="41:43" s="162" customFormat="1" ht="6.95" customHeight="1">
      <c r="AO396" s="163"/>
      <c r="AQ396" s="163"/>
    </row>
    <row r="397" spans="41:43" s="162" customFormat="1" ht="6.95" customHeight="1">
      <c r="AO397" s="163"/>
      <c r="AQ397" s="163"/>
    </row>
    <row r="398" spans="41:43" s="162" customFormat="1" ht="6.95" customHeight="1">
      <c r="AO398" s="163"/>
      <c r="AQ398" s="163"/>
    </row>
    <row r="399" spans="41:43" s="162" customFormat="1" ht="6.95" customHeight="1">
      <c r="AO399" s="163"/>
      <c r="AQ399" s="163"/>
    </row>
    <row r="400" spans="41:43" s="162" customFormat="1" ht="6.95" customHeight="1">
      <c r="AO400" s="163"/>
      <c r="AQ400" s="163"/>
    </row>
    <row r="401" spans="41:43" s="162" customFormat="1" ht="6.95" customHeight="1">
      <c r="AO401" s="163"/>
      <c r="AQ401" s="163"/>
    </row>
    <row r="402" spans="41:43" s="162" customFormat="1" ht="6.95" customHeight="1">
      <c r="AO402" s="163"/>
      <c r="AQ402" s="163"/>
    </row>
    <row r="403" spans="41:43" s="162" customFormat="1" ht="6.95" customHeight="1">
      <c r="AO403" s="163"/>
      <c r="AQ403" s="163"/>
    </row>
    <row r="404" spans="41:43" s="162" customFormat="1" ht="6.95" customHeight="1">
      <c r="AO404" s="163"/>
      <c r="AQ404" s="163"/>
    </row>
    <row r="405" spans="41:43" s="162" customFormat="1" ht="6.95" customHeight="1">
      <c r="AO405" s="163"/>
      <c r="AQ405" s="163"/>
    </row>
    <row r="406" spans="41:43" s="162" customFormat="1" ht="6.95" customHeight="1">
      <c r="AO406" s="163"/>
      <c r="AQ406" s="163"/>
    </row>
    <row r="407" spans="41:43" s="162" customFormat="1" ht="6.95" customHeight="1">
      <c r="AO407" s="163"/>
      <c r="AQ407" s="163"/>
    </row>
    <row r="408" spans="41:43" s="162" customFormat="1" ht="6.95" customHeight="1">
      <c r="AO408" s="163"/>
      <c r="AQ408" s="163"/>
    </row>
    <row r="409" spans="41:43" s="162" customFormat="1" ht="6.95" customHeight="1">
      <c r="AO409" s="163"/>
      <c r="AQ409" s="163"/>
    </row>
    <row r="410" spans="41:43" s="162" customFormat="1" ht="6.95" customHeight="1">
      <c r="AO410" s="163"/>
      <c r="AQ410" s="163"/>
    </row>
    <row r="411" spans="41:43" s="162" customFormat="1" ht="6.95" customHeight="1">
      <c r="AO411" s="163"/>
      <c r="AQ411" s="163"/>
    </row>
    <row r="412" spans="41:43" s="162" customFormat="1" ht="6.95" customHeight="1">
      <c r="AO412" s="163"/>
      <c r="AQ412" s="163"/>
    </row>
    <row r="413" spans="41:43" s="162" customFormat="1" ht="6.95" customHeight="1">
      <c r="AO413" s="163"/>
      <c r="AQ413" s="163"/>
    </row>
    <row r="414" spans="41:43" s="162" customFormat="1" ht="6.95" customHeight="1">
      <c r="AO414" s="163"/>
      <c r="AQ414" s="163"/>
    </row>
    <row r="415" spans="41:43" s="162" customFormat="1" ht="6.95" customHeight="1">
      <c r="AO415" s="163"/>
      <c r="AQ415" s="163"/>
    </row>
    <row r="416" spans="41:43" s="162" customFormat="1" ht="6.95" customHeight="1">
      <c r="AO416" s="163"/>
      <c r="AQ416" s="163"/>
    </row>
    <row r="417" spans="41:43" s="162" customFormat="1" ht="6.95" customHeight="1">
      <c r="AO417" s="163"/>
      <c r="AQ417" s="163"/>
    </row>
    <row r="418" spans="41:43" s="162" customFormat="1" ht="6.95" customHeight="1">
      <c r="AO418" s="163"/>
      <c r="AQ418" s="163"/>
    </row>
    <row r="419" spans="41:43" s="162" customFormat="1" ht="6.95" customHeight="1">
      <c r="AO419" s="163"/>
      <c r="AQ419" s="163"/>
    </row>
    <row r="420" spans="41:43" s="162" customFormat="1" ht="6.95" customHeight="1">
      <c r="AO420" s="163"/>
      <c r="AQ420" s="163"/>
    </row>
    <row r="421" spans="41:43" s="162" customFormat="1" ht="6.95" customHeight="1">
      <c r="AO421" s="163"/>
      <c r="AQ421" s="163"/>
    </row>
    <row r="422" spans="41:43" s="162" customFormat="1" ht="6.95" customHeight="1">
      <c r="AO422" s="163"/>
      <c r="AQ422" s="163"/>
    </row>
    <row r="423" spans="41:43" s="162" customFormat="1" ht="6.95" customHeight="1">
      <c r="AO423" s="163"/>
      <c r="AQ423" s="163"/>
    </row>
    <row r="424" spans="41:43" s="162" customFormat="1" ht="6.95" customHeight="1">
      <c r="AO424" s="163"/>
      <c r="AQ424" s="163"/>
    </row>
    <row r="425" spans="41:43" s="162" customFormat="1" ht="6.95" customHeight="1">
      <c r="AO425" s="163"/>
      <c r="AQ425" s="163"/>
    </row>
    <row r="426" spans="41:43" s="162" customFormat="1" ht="6.95" customHeight="1">
      <c r="AO426" s="163"/>
      <c r="AQ426" s="163"/>
    </row>
    <row r="427" spans="41:43" s="162" customFormat="1" ht="6.95" customHeight="1">
      <c r="AO427" s="163"/>
      <c r="AQ427" s="163"/>
    </row>
    <row r="428" spans="41:43" s="162" customFormat="1" ht="6.95" customHeight="1">
      <c r="AO428" s="163"/>
      <c r="AQ428" s="163"/>
    </row>
    <row r="429" spans="41:43" s="162" customFormat="1" ht="6.95" customHeight="1">
      <c r="AO429" s="163"/>
      <c r="AQ429" s="163"/>
    </row>
    <row r="430" spans="41:43" s="162" customFormat="1" ht="6.95" customHeight="1">
      <c r="AO430" s="163"/>
      <c r="AQ430" s="163"/>
    </row>
    <row r="431" spans="41:43" s="177" customFormat="1" ht="6.95" customHeight="1">
      <c r="AO431" s="178"/>
      <c r="AQ431" s="178"/>
    </row>
    <row r="432" spans="41:43" s="177" customFormat="1" ht="6.95" customHeight="1">
      <c r="AO432" s="178"/>
      <c r="AQ432" s="178"/>
    </row>
    <row r="433" spans="41:43" s="177" customFormat="1" ht="6.95" customHeight="1">
      <c r="AO433" s="178"/>
      <c r="AQ433" s="178"/>
    </row>
    <row r="434" spans="41:43" s="177" customFormat="1" ht="6.95" customHeight="1">
      <c r="AO434" s="178"/>
      <c r="AQ434" s="178"/>
    </row>
    <row r="435" spans="41:43" s="177" customFormat="1" ht="6.95" customHeight="1">
      <c r="AO435" s="178"/>
      <c r="AQ435" s="178"/>
    </row>
    <row r="436" spans="41:43" s="177" customFormat="1" ht="6.95" customHeight="1">
      <c r="AO436" s="178"/>
      <c r="AQ436" s="178"/>
    </row>
    <row r="437" spans="41:43" s="177" customFormat="1" ht="6.95" customHeight="1">
      <c r="AO437" s="178"/>
      <c r="AQ437" s="178"/>
    </row>
    <row r="438" spans="41:43" s="177" customFormat="1" ht="6.95" customHeight="1">
      <c r="AO438" s="178"/>
      <c r="AQ438" s="178"/>
    </row>
    <row r="439" spans="41:43" s="177" customFormat="1" ht="6.95" customHeight="1">
      <c r="AO439" s="178"/>
      <c r="AQ439" s="178"/>
    </row>
    <row r="440" spans="41:43" s="177" customFormat="1" ht="6.95" customHeight="1">
      <c r="AO440" s="178"/>
      <c r="AQ440" s="178"/>
    </row>
    <row r="441" spans="41:43" s="177" customFormat="1" ht="6.95" customHeight="1">
      <c r="AO441" s="178"/>
      <c r="AQ441" s="178"/>
    </row>
    <row r="442" spans="41:43" s="177" customFormat="1" ht="6.95" customHeight="1">
      <c r="AO442" s="178"/>
      <c r="AQ442" s="178"/>
    </row>
    <row r="443" spans="41:43" s="177" customFormat="1" ht="6.95" customHeight="1">
      <c r="AO443" s="178"/>
      <c r="AQ443" s="178"/>
    </row>
    <row r="444" spans="41:43" s="177" customFormat="1" ht="6.95" customHeight="1">
      <c r="AO444" s="178"/>
      <c r="AQ444" s="178"/>
    </row>
    <row r="445" spans="41:43" s="177" customFormat="1" ht="6.95" customHeight="1">
      <c r="AO445" s="178"/>
      <c r="AQ445" s="178"/>
    </row>
    <row r="446" spans="41:43" s="177" customFormat="1" ht="6.95" customHeight="1">
      <c r="AO446" s="178"/>
      <c r="AQ446" s="178"/>
    </row>
    <row r="447" spans="41:43" s="177" customFormat="1" ht="6.95" customHeight="1">
      <c r="AO447" s="178"/>
      <c r="AQ447" s="178"/>
    </row>
    <row r="448" spans="41:43" s="177" customFormat="1" ht="6.95" customHeight="1">
      <c r="AO448" s="178"/>
      <c r="AQ448" s="178"/>
    </row>
    <row r="449" spans="2:43" s="177" customFormat="1" ht="6.95" customHeight="1">
      <c r="AO449" s="178"/>
      <c r="AQ449" s="178"/>
    </row>
    <row r="450" spans="2:43" s="177" customFormat="1" ht="6.95" customHeight="1">
      <c r="AO450" s="178"/>
      <c r="AQ450" s="178"/>
    </row>
    <row r="451" spans="2:43" s="177" customFormat="1" ht="6.95" customHeight="1">
      <c r="AO451" s="178"/>
      <c r="AQ451" s="178"/>
    </row>
    <row r="452" spans="2:43" s="177" customFormat="1" ht="6.95" customHeight="1">
      <c r="AO452" s="178"/>
      <c r="AQ452" s="178"/>
    </row>
    <row r="453" spans="2:43" s="177" customFormat="1" ht="6.95" customHeight="1">
      <c r="AO453" s="178"/>
      <c r="AQ453" s="178"/>
    </row>
    <row r="454" spans="2:43" s="177" customFormat="1" ht="6.95" customHeight="1">
      <c r="AO454" s="178"/>
      <c r="AQ454" s="178"/>
    </row>
    <row r="455" spans="2:43" s="177" customFormat="1" ht="6.95" customHeight="1">
      <c r="AO455" s="178"/>
      <c r="AQ455" s="178"/>
    </row>
    <row r="456" spans="2:43" s="177" customFormat="1" ht="6.95" customHeight="1">
      <c r="AO456" s="178"/>
      <c r="AQ456" s="178"/>
    </row>
    <row r="457" spans="2:43" s="126" customFormat="1" ht="10.7" customHeight="1">
      <c r="B457" s="179"/>
      <c r="C457" s="179"/>
      <c r="D457" s="179"/>
      <c r="E457" s="179"/>
      <c r="F457" s="179"/>
      <c r="G457" s="179"/>
      <c r="H457" s="179"/>
      <c r="I457" s="179"/>
      <c r="J457" s="179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80"/>
      <c r="AQ457" s="180"/>
    </row>
    <row r="458" spans="2:43" s="126" customFormat="1" ht="10.7" customHeight="1">
      <c r="B458" s="179"/>
      <c r="C458" s="179"/>
      <c r="D458" s="179"/>
      <c r="E458" s="179"/>
      <c r="F458" s="179"/>
      <c r="G458" s="179"/>
      <c r="H458" s="179"/>
      <c r="I458" s="179"/>
      <c r="J458" s="179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80"/>
      <c r="AQ458" s="180"/>
    </row>
    <row r="459" spans="2:43" s="126" customFormat="1" ht="10.7" customHeight="1"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80"/>
      <c r="AQ459" s="180"/>
    </row>
    <row r="460" spans="2:43" s="126" customFormat="1" ht="10.7" customHeight="1"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80"/>
      <c r="AQ460" s="180"/>
    </row>
    <row r="461" spans="2:43" s="126" customFormat="1" ht="10.7" customHeight="1"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80"/>
      <c r="AQ461" s="180"/>
    </row>
    <row r="462" spans="2:43" s="126" customFormat="1" ht="10.7" customHeight="1"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80"/>
      <c r="AQ462" s="180"/>
    </row>
    <row r="463" spans="2:43" s="126" customFormat="1" ht="10.7" customHeight="1"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80"/>
      <c r="AQ463" s="180"/>
    </row>
    <row r="464" spans="2:43" s="126" customFormat="1" ht="10.7" customHeight="1"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80"/>
      <c r="AQ464" s="180"/>
    </row>
    <row r="465" spans="2:43" s="126" customFormat="1" ht="10.7" customHeight="1"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80"/>
      <c r="AQ465" s="180"/>
    </row>
    <row r="466" spans="2:43" s="126" customFormat="1" ht="10.7" customHeight="1"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80"/>
      <c r="AQ466" s="180"/>
    </row>
    <row r="467" spans="2:43" s="126" customFormat="1" ht="10.7" customHeight="1"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80"/>
      <c r="AQ467" s="180"/>
    </row>
    <row r="468" spans="2:43" s="126" customFormat="1" ht="10.7" customHeight="1"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80"/>
      <c r="AQ468" s="180"/>
    </row>
    <row r="469" spans="2:43" s="126" customFormat="1" ht="10.7" customHeight="1"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80"/>
      <c r="AQ469" s="180"/>
    </row>
    <row r="470" spans="2:43" s="126" customFormat="1" ht="10.7" customHeight="1"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80"/>
      <c r="AQ470" s="180"/>
    </row>
    <row r="471" spans="2:43" s="126" customFormat="1" ht="10.7" customHeight="1"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80"/>
      <c r="AQ471" s="180"/>
    </row>
    <row r="472" spans="2:43" s="126" customFormat="1" ht="10.7" customHeight="1"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80"/>
      <c r="AQ472" s="180"/>
    </row>
    <row r="473" spans="2:43" s="126" customFormat="1" ht="10.7" customHeight="1"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80"/>
      <c r="AQ473" s="180"/>
    </row>
    <row r="474" spans="2:43" s="126" customFormat="1" ht="10.7" customHeight="1"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80"/>
      <c r="AQ474" s="180"/>
    </row>
    <row r="475" spans="2:43" s="126" customFormat="1" ht="10.7" customHeight="1"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80"/>
      <c r="AQ475" s="180"/>
    </row>
    <row r="476" spans="2:43" s="126" customFormat="1" ht="10.7" customHeight="1"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80"/>
      <c r="AQ476" s="180"/>
    </row>
    <row r="477" spans="2:43" s="126" customFormat="1" ht="10.7" customHeight="1"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80"/>
      <c r="AQ477" s="180"/>
    </row>
    <row r="478" spans="2:43" s="126" customFormat="1" ht="10.7" customHeight="1"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80"/>
      <c r="AQ478" s="180"/>
    </row>
    <row r="479" spans="2:43" s="126" customFormat="1" ht="10.7" customHeight="1"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80"/>
      <c r="AQ479" s="180"/>
    </row>
    <row r="480" spans="2:43" s="126" customFormat="1" ht="10.7" customHeight="1"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80"/>
      <c r="AQ480" s="180"/>
    </row>
    <row r="481" spans="2:43" s="126" customFormat="1" ht="10.7" customHeight="1"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80"/>
      <c r="AQ481" s="180"/>
    </row>
    <row r="482" spans="2:43" s="126" customFormat="1" ht="10.7" customHeight="1"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80"/>
      <c r="AQ482" s="180"/>
    </row>
    <row r="483" spans="2:43" s="126" customFormat="1" ht="10.7" customHeight="1"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80"/>
      <c r="AQ483" s="180"/>
    </row>
    <row r="484" spans="2:43" s="126" customFormat="1" ht="10.7" customHeight="1"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80"/>
      <c r="AQ484" s="180"/>
    </row>
    <row r="485" spans="2:43" s="126" customFormat="1" ht="10.7" customHeight="1"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80"/>
      <c r="AQ485" s="180"/>
    </row>
    <row r="486" spans="2:43" s="126" customFormat="1" ht="10.7" customHeight="1"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80"/>
      <c r="AQ486" s="180"/>
    </row>
    <row r="487" spans="2:43" s="126" customFormat="1" ht="10.7" customHeight="1"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80"/>
      <c r="AQ487" s="180"/>
    </row>
    <row r="488" spans="2:43" s="126" customFormat="1" ht="10.7" customHeight="1"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80"/>
      <c r="AQ488" s="180"/>
    </row>
    <row r="489" spans="2:43" s="126" customFormat="1" ht="10.7" customHeight="1"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80"/>
      <c r="AQ489" s="180"/>
    </row>
    <row r="490" spans="2:43" s="126" customFormat="1" ht="10.7" customHeight="1"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80"/>
      <c r="AQ490" s="180"/>
    </row>
    <row r="491" spans="2:43" s="126" customFormat="1" ht="10.7" customHeight="1"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80"/>
      <c r="AQ491" s="180"/>
    </row>
    <row r="492" spans="2:43" s="126" customFormat="1" ht="10.7" customHeight="1"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80"/>
      <c r="AQ492" s="180"/>
    </row>
    <row r="493" spans="2:43" s="126" customFormat="1" ht="10.7" customHeight="1"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80"/>
      <c r="AQ493" s="180"/>
    </row>
    <row r="494" spans="2:43" s="126" customFormat="1" ht="10.7" customHeight="1"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80"/>
      <c r="AQ494" s="180"/>
    </row>
    <row r="495" spans="2:43" s="126" customFormat="1" ht="10.7" customHeight="1"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80"/>
      <c r="AQ495" s="180"/>
    </row>
    <row r="496" spans="2:43" s="126" customFormat="1" ht="10.7" customHeight="1"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80"/>
      <c r="AQ496" s="180"/>
    </row>
    <row r="497" spans="2:43" s="126" customFormat="1" ht="10.7" customHeight="1"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80"/>
      <c r="AQ497" s="180"/>
    </row>
    <row r="498" spans="2:43" s="126" customFormat="1" ht="10.7" customHeight="1"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80"/>
      <c r="AQ498" s="180"/>
    </row>
    <row r="499" spans="2:43" s="126" customFormat="1" ht="10.7" customHeight="1"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80"/>
      <c r="AQ499" s="180"/>
    </row>
    <row r="500" spans="2:43" s="126" customFormat="1" ht="10.7" customHeight="1"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80"/>
      <c r="AQ500" s="180"/>
    </row>
    <row r="501" spans="2:43" s="126" customFormat="1" ht="10.7" customHeight="1"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80"/>
      <c r="AQ501" s="180"/>
    </row>
    <row r="502" spans="2:43" s="126" customFormat="1" ht="10.7" customHeight="1"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80"/>
      <c r="AQ502" s="180"/>
    </row>
    <row r="503" spans="2:43" s="126" customFormat="1" ht="10.7" customHeight="1"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80"/>
      <c r="AQ503" s="180"/>
    </row>
    <row r="504" spans="2:43" s="126" customFormat="1" ht="10.7" customHeight="1"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80"/>
      <c r="AQ504" s="180"/>
    </row>
    <row r="505" spans="2:43" s="126" customFormat="1" ht="10.7" customHeight="1"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80"/>
      <c r="AQ505" s="180"/>
    </row>
    <row r="506" spans="2:43" s="126" customFormat="1" ht="10.7" customHeight="1"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80"/>
      <c r="AQ506" s="180"/>
    </row>
    <row r="507" spans="2:43" s="126" customFormat="1" ht="10.7" customHeight="1"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80"/>
      <c r="AQ507" s="180"/>
    </row>
    <row r="508" spans="2:43" s="126" customFormat="1" ht="10.7" customHeight="1"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80"/>
      <c r="AQ508" s="180"/>
    </row>
    <row r="509" spans="2:43" s="126" customFormat="1" ht="10.7" customHeight="1"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80"/>
      <c r="AQ509" s="180"/>
    </row>
    <row r="510" spans="2:43" s="126" customFormat="1" ht="10.7" customHeight="1"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80"/>
      <c r="AQ510" s="180"/>
    </row>
    <row r="511" spans="2:43" s="126" customFormat="1" ht="10.7" customHeight="1"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80"/>
      <c r="AQ511" s="180"/>
    </row>
    <row r="512" spans="2:43" s="126" customFormat="1" ht="10.7" customHeight="1"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80"/>
      <c r="AQ512" s="180"/>
    </row>
    <row r="513" spans="2:43" s="126" customFormat="1" ht="10.7" customHeight="1"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80"/>
      <c r="AQ513" s="180"/>
    </row>
    <row r="514" spans="2:43" s="126" customFormat="1" ht="10.7" customHeight="1"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80"/>
      <c r="AQ514" s="180"/>
    </row>
    <row r="515" spans="2:43" s="126" customFormat="1" ht="10.7" customHeight="1"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80"/>
      <c r="AQ515" s="180"/>
    </row>
    <row r="516" spans="2:43" s="126" customFormat="1" ht="10.7" customHeight="1"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80"/>
      <c r="AQ516" s="180"/>
    </row>
    <row r="517" spans="2:43" s="126" customFormat="1" ht="10.7" customHeight="1"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80"/>
      <c r="AQ517" s="180"/>
    </row>
    <row r="518" spans="2:43" s="126" customFormat="1" ht="10.7" customHeight="1"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80"/>
      <c r="AQ518" s="180"/>
    </row>
    <row r="519" spans="2:43" s="126" customFormat="1" ht="10.7" customHeight="1"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80"/>
      <c r="AQ519" s="180"/>
    </row>
    <row r="520" spans="2:43" s="126" customFormat="1" ht="10.7" customHeight="1"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80"/>
      <c r="AQ520" s="180"/>
    </row>
    <row r="521" spans="2:43" s="126" customFormat="1" ht="10.7" customHeight="1"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80"/>
      <c r="AQ521" s="180"/>
    </row>
    <row r="522" spans="2:43" s="126" customFormat="1" ht="10.7" customHeight="1"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80"/>
      <c r="AQ522" s="180"/>
    </row>
    <row r="523" spans="2:43" s="126" customFormat="1" ht="10.7" customHeight="1"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80"/>
      <c r="AQ523" s="180"/>
    </row>
    <row r="524" spans="2:43" s="126" customFormat="1" ht="10.7" customHeight="1"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80"/>
      <c r="AQ524" s="180"/>
    </row>
    <row r="525" spans="2:43" s="126" customFormat="1" ht="10.7" customHeight="1"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80"/>
      <c r="AQ525" s="180"/>
    </row>
    <row r="526" spans="2:43" s="126" customFormat="1" ht="10.7" customHeight="1"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80"/>
      <c r="AQ526" s="180"/>
    </row>
    <row r="527" spans="2:43" s="126" customFormat="1" ht="10.7" customHeight="1"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80"/>
      <c r="AQ527" s="180"/>
    </row>
    <row r="528" spans="2:43" s="126" customFormat="1" ht="10.7" customHeight="1"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80"/>
      <c r="AQ528" s="180"/>
    </row>
    <row r="529" spans="2:43" s="126" customFormat="1" ht="10.7" customHeight="1"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80"/>
      <c r="AQ529" s="180"/>
    </row>
    <row r="530" spans="2:43" s="126" customFormat="1" ht="10.7" customHeight="1"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80"/>
      <c r="AQ530" s="180"/>
    </row>
    <row r="531" spans="2:43" s="126" customFormat="1" ht="10.7" customHeight="1"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80"/>
      <c r="AQ531" s="180"/>
    </row>
    <row r="532" spans="2:43" s="126" customFormat="1" ht="10.7" customHeight="1"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80"/>
      <c r="AQ532" s="180"/>
    </row>
    <row r="533" spans="2:43" s="126" customFormat="1" ht="10.7" customHeight="1"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80"/>
      <c r="AQ533" s="180"/>
    </row>
    <row r="534" spans="2:43" s="126" customFormat="1" ht="10.7" customHeight="1"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80"/>
      <c r="AQ534" s="180"/>
    </row>
    <row r="535" spans="2:43" s="126" customFormat="1" ht="10.7" customHeight="1"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80"/>
      <c r="AQ535" s="180"/>
    </row>
    <row r="536" spans="2:43" s="126" customFormat="1" ht="10.7" customHeight="1"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80"/>
      <c r="AQ536" s="180"/>
    </row>
    <row r="537" spans="2:43" s="126" customFormat="1" ht="10.7" customHeight="1"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80"/>
      <c r="AQ537" s="180"/>
    </row>
    <row r="538" spans="2:43" s="126" customFormat="1" ht="10.7" customHeight="1"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80"/>
      <c r="AQ538" s="180"/>
    </row>
    <row r="539" spans="2:43" s="126" customFormat="1" ht="10.7" customHeight="1"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80"/>
      <c r="AQ539" s="180"/>
    </row>
    <row r="540" spans="2:43" s="126" customFormat="1" ht="10.7" customHeight="1"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80"/>
      <c r="AQ540" s="180"/>
    </row>
    <row r="541" spans="2:43" s="126" customFormat="1" ht="10.7" customHeight="1"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80"/>
      <c r="AQ541" s="180"/>
    </row>
    <row r="542" spans="2:43" s="126" customFormat="1" ht="10.7" customHeight="1"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80"/>
      <c r="AQ542" s="180"/>
    </row>
    <row r="543" spans="2:43" s="126" customFormat="1" ht="10.7" customHeight="1"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80"/>
      <c r="AQ543" s="180"/>
    </row>
    <row r="544" spans="2:43" s="126" customFormat="1" ht="10.7" customHeight="1"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80"/>
      <c r="AQ544" s="180"/>
    </row>
    <row r="545" spans="2:43" s="126" customFormat="1" ht="10.7" customHeight="1"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80"/>
      <c r="AQ545" s="180"/>
    </row>
    <row r="546" spans="2:43" s="126" customFormat="1" ht="10.7" customHeight="1"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80"/>
      <c r="AQ546" s="180"/>
    </row>
    <row r="547" spans="2:43" s="126" customFormat="1" ht="10.7" customHeight="1"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80"/>
      <c r="AQ547" s="180"/>
    </row>
    <row r="548" spans="2:43" s="126" customFormat="1" ht="10.7" customHeight="1"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80"/>
      <c r="AQ548" s="180"/>
    </row>
    <row r="549" spans="2:43" s="126" customFormat="1" ht="10.7" customHeight="1"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80"/>
      <c r="AQ549" s="180"/>
    </row>
    <row r="550" spans="2:43" s="126" customFormat="1" ht="10.7" customHeight="1"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80"/>
      <c r="AQ550" s="180"/>
    </row>
    <row r="551" spans="2:43" s="126" customFormat="1" ht="10.7" customHeight="1"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80"/>
      <c r="AQ551" s="180"/>
    </row>
    <row r="552" spans="2:43" s="126" customFormat="1" ht="10.7" customHeight="1"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80"/>
      <c r="AQ552" s="180"/>
    </row>
    <row r="553" spans="2:43" s="126" customFormat="1" ht="10.7" customHeight="1"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80"/>
      <c r="AQ553" s="180"/>
    </row>
    <row r="554" spans="2:43" s="126" customFormat="1" ht="10.7" customHeight="1"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80"/>
      <c r="AQ554" s="180"/>
    </row>
    <row r="555" spans="2:43" s="126" customFormat="1" ht="10.7" customHeight="1"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80"/>
      <c r="AQ555" s="180"/>
    </row>
    <row r="556" spans="2:43" s="126" customFormat="1" ht="10.7" customHeight="1"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80"/>
      <c r="AQ556" s="180"/>
    </row>
    <row r="557" spans="2:43" s="126" customFormat="1" ht="10.7" customHeight="1"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80"/>
      <c r="AQ557" s="180"/>
    </row>
    <row r="558" spans="2:43" s="126" customFormat="1" ht="10.7" customHeight="1"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80"/>
      <c r="AQ558" s="180"/>
    </row>
    <row r="559" spans="2:43" s="126" customFormat="1" ht="10.7" customHeight="1"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80"/>
      <c r="AQ559" s="180"/>
    </row>
    <row r="560" spans="2:43" s="126" customFormat="1" ht="10.7" customHeight="1"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80"/>
      <c r="AQ560" s="180"/>
    </row>
    <row r="561" spans="2:43" s="126" customFormat="1" ht="10.7" customHeight="1"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80"/>
      <c r="AQ561" s="180"/>
    </row>
    <row r="562" spans="2:43" s="126" customFormat="1" ht="10.7" customHeight="1"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80"/>
      <c r="AQ562" s="180"/>
    </row>
    <row r="563" spans="2:43" s="126" customFormat="1" ht="10.7" customHeight="1"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80"/>
      <c r="AQ563" s="180"/>
    </row>
    <row r="564" spans="2:43" s="126" customFormat="1" ht="10.7" customHeight="1"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80"/>
      <c r="AQ564" s="180"/>
    </row>
    <row r="565" spans="2:43" s="126" customFormat="1" ht="10.7" customHeight="1"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80"/>
      <c r="AQ565" s="180"/>
    </row>
    <row r="566" spans="2:43" s="126" customFormat="1" ht="10.7" customHeight="1"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80"/>
      <c r="AQ566" s="180"/>
    </row>
    <row r="567" spans="2:43" s="126" customFormat="1" ht="10.7" customHeight="1"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80"/>
      <c r="AQ567" s="180"/>
    </row>
    <row r="568" spans="2:43" s="126" customFormat="1" ht="10.7" customHeight="1"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80"/>
      <c r="AQ568" s="180"/>
    </row>
    <row r="569" spans="2:43" s="126" customFormat="1" ht="10.7" customHeight="1"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80"/>
      <c r="AQ569" s="180"/>
    </row>
    <row r="570" spans="2:43" s="126" customFormat="1" ht="10.7" customHeight="1"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80"/>
      <c r="AQ570" s="180"/>
    </row>
    <row r="571" spans="2:43" s="126" customFormat="1" ht="10.7" customHeight="1"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80"/>
      <c r="AQ571" s="180"/>
    </row>
    <row r="572" spans="2:43" s="126" customFormat="1" ht="10.7" customHeight="1"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80"/>
      <c r="AQ572" s="180"/>
    </row>
    <row r="573" spans="2:43" s="126" customFormat="1" ht="10.7" customHeight="1"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80"/>
      <c r="AQ573" s="180"/>
    </row>
    <row r="574" spans="2:43" s="126" customFormat="1" ht="10.7" customHeight="1"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80"/>
      <c r="AQ574" s="180"/>
    </row>
    <row r="575" spans="2:43" s="126" customFormat="1" ht="10.7" customHeight="1"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80"/>
      <c r="AQ575" s="180"/>
    </row>
    <row r="576" spans="2:43" s="126" customFormat="1" ht="10.7" customHeight="1"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80"/>
      <c r="AQ576" s="180"/>
    </row>
    <row r="577" spans="2:43" s="126" customFormat="1" ht="10.7" customHeight="1"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80"/>
      <c r="AQ577" s="180"/>
    </row>
    <row r="578" spans="2:43" s="126" customFormat="1" ht="10.7" customHeight="1"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80"/>
      <c r="AQ578" s="180"/>
    </row>
    <row r="579" spans="2:43" s="126" customFormat="1" ht="10.7" customHeight="1"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80"/>
      <c r="AQ579" s="180"/>
    </row>
    <row r="580" spans="2:43" s="126" customFormat="1" ht="10.7" customHeight="1"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80"/>
      <c r="AQ580" s="180"/>
    </row>
    <row r="581" spans="2:43" s="126" customFormat="1" ht="10.7" customHeight="1"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80"/>
      <c r="AQ581" s="180"/>
    </row>
    <row r="582" spans="2:43" s="126" customFormat="1" ht="10.7" customHeight="1"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80"/>
      <c r="AQ582" s="180"/>
    </row>
    <row r="583" spans="2:43" s="126" customFormat="1" ht="10.7" customHeight="1"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80"/>
      <c r="AQ583" s="180"/>
    </row>
    <row r="584" spans="2:43" s="126" customFormat="1" ht="10.7" customHeight="1"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80"/>
      <c r="AQ584" s="180"/>
    </row>
    <row r="585" spans="2:43" s="126" customFormat="1" ht="10.7" customHeight="1"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80"/>
      <c r="AQ585" s="180"/>
    </row>
    <row r="586" spans="2:43" s="126" customFormat="1" ht="10.7" customHeight="1"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80"/>
      <c r="AQ586" s="180"/>
    </row>
    <row r="587" spans="2:43" s="126" customFormat="1" ht="10.7" customHeight="1"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80"/>
      <c r="AQ587" s="180"/>
    </row>
    <row r="588" spans="2:43" s="126" customFormat="1" ht="10.7" customHeight="1"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80"/>
      <c r="AQ588" s="180"/>
    </row>
    <row r="589" spans="2:43" s="126" customFormat="1" ht="10.7" customHeight="1"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80"/>
      <c r="AQ589" s="180"/>
    </row>
    <row r="590" spans="2:43" s="126" customFormat="1" ht="10.7" customHeight="1"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80"/>
      <c r="AQ590" s="180"/>
    </row>
    <row r="591" spans="2:43" s="126" customFormat="1" ht="10.7" customHeight="1"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80"/>
      <c r="AQ591" s="180"/>
    </row>
    <row r="592" spans="2:43" s="126" customFormat="1" ht="10.7" customHeight="1"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80"/>
      <c r="AQ592" s="180"/>
    </row>
    <row r="593" spans="2:43" s="126" customFormat="1" ht="10.7" customHeight="1"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80"/>
      <c r="AQ593" s="180"/>
    </row>
    <row r="594" spans="2:43" s="126" customFormat="1" ht="10.7" customHeight="1"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80"/>
      <c r="AQ594" s="180"/>
    </row>
    <row r="595" spans="2:43" s="126" customFormat="1" ht="10.7" customHeight="1"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80"/>
      <c r="AQ595" s="180"/>
    </row>
    <row r="596" spans="2:43" s="126" customFormat="1" ht="10.7" customHeight="1"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80"/>
      <c r="AQ596" s="180"/>
    </row>
    <row r="597" spans="2:43" s="126" customFormat="1" ht="10.7" customHeight="1"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80"/>
      <c r="AQ597" s="180"/>
    </row>
    <row r="598" spans="2:43" s="126" customFormat="1" ht="10.7" customHeight="1"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80"/>
      <c r="AQ598" s="180"/>
    </row>
    <row r="599" spans="2:43" s="126" customFormat="1" ht="10.7" customHeight="1"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80"/>
      <c r="AQ599" s="180"/>
    </row>
    <row r="600" spans="2:43" s="126" customFormat="1" ht="10.7" customHeight="1"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80"/>
      <c r="AQ600" s="180"/>
    </row>
    <row r="601" spans="2:43" s="126" customFormat="1" ht="10.7" customHeight="1"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80"/>
      <c r="AQ601" s="180"/>
    </row>
    <row r="602" spans="2:43" s="126" customFormat="1" ht="10.7" customHeight="1"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80"/>
      <c r="AQ602" s="180"/>
    </row>
    <row r="603" spans="2:43" s="126" customFormat="1" ht="10.7" customHeight="1"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80"/>
      <c r="AQ603" s="180"/>
    </row>
    <row r="604" spans="2:43" s="126" customFormat="1" ht="10.7" customHeight="1"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80"/>
      <c r="AQ604" s="180"/>
    </row>
    <row r="605" spans="2:43" s="126" customFormat="1" ht="10.7" customHeight="1"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80"/>
      <c r="AQ605" s="180"/>
    </row>
    <row r="606" spans="2:43" s="126" customFormat="1" ht="10.7" customHeight="1"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80"/>
      <c r="AQ606" s="180"/>
    </row>
    <row r="607" spans="2:43" s="126" customFormat="1" ht="10.7" customHeight="1"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80"/>
      <c r="AQ607" s="180"/>
    </row>
    <row r="608" spans="2:43" s="126" customFormat="1" ht="10.7" customHeight="1"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80"/>
      <c r="AQ608" s="180"/>
    </row>
    <row r="609" spans="2:43" s="126" customFormat="1" ht="10.7" customHeight="1"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80"/>
      <c r="AQ609" s="180"/>
    </row>
    <row r="610" spans="2:43" s="126" customFormat="1" ht="10.7" customHeight="1"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80"/>
      <c r="AQ610" s="180"/>
    </row>
    <row r="611" spans="2:43" s="126" customFormat="1" ht="10.7" customHeight="1"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80"/>
      <c r="AQ611" s="180"/>
    </row>
    <row r="612" spans="2:43" s="126" customFormat="1" ht="10.7" customHeight="1"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80"/>
      <c r="AQ612" s="180"/>
    </row>
    <row r="613" spans="2:43" s="126" customFormat="1" ht="10.7" customHeight="1"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80"/>
      <c r="AQ613" s="180"/>
    </row>
    <row r="614" spans="2:43" s="126" customFormat="1" ht="10.7" customHeight="1"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80"/>
      <c r="AQ614" s="180"/>
    </row>
    <row r="615" spans="2:43" s="126" customFormat="1" ht="10.7" customHeight="1"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80"/>
      <c r="AQ615" s="180"/>
    </row>
    <row r="616" spans="2:43" s="126" customFormat="1" ht="10.7" customHeight="1"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80"/>
      <c r="AQ616" s="180"/>
    </row>
    <row r="617" spans="2:43" s="126" customFormat="1" ht="10.7" customHeight="1"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80"/>
      <c r="AQ617" s="180"/>
    </row>
    <row r="618" spans="2:43" s="126" customFormat="1" ht="10.7" customHeight="1"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80"/>
      <c r="AQ618" s="180"/>
    </row>
    <row r="619" spans="2:43" s="126" customFormat="1" ht="10.7" customHeight="1"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80"/>
      <c r="AQ619" s="180"/>
    </row>
    <row r="620" spans="2:43" s="126" customFormat="1" ht="10.7" customHeight="1"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80"/>
      <c r="AQ620" s="180"/>
    </row>
    <row r="621" spans="2:43" s="126" customFormat="1" ht="10.7" customHeight="1"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80"/>
      <c r="AQ621" s="180"/>
    </row>
    <row r="622" spans="2:43" s="126" customFormat="1" ht="10.7" customHeight="1"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80"/>
      <c r="AQ622" s="180"/>
    </row>
    <row r="623" spans="2:43" s="126" customFormat="1" ht="10.7" customHeight="1"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80"/>
      <c r="AQ623" s="180"/>
    </row>
    <row r="624" spans="2:43" s="126" customFormat="1" ht="10.7" customHeight="1"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80"/>
      <c r="AQ624" s="180"/>
    </row>
    <row r="625" spans="2:43" s="126" customFormat="1" ht="10.7" customHeight="1"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80"/>
      <c r="AQ625" s="180"/>
    </row>
    <row r="626" spans="2:43" s="126" customFormat="1" ht="10.7" customHeight="1"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80"/>
      <c r="AQ626" s="180"/>
    </row>
    <row r="627" spans="2:43" s="126" customFormat="1" ht="10.7" customHeight="1"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80"/>
      <c r="AQ627" s="180"/>
    </row>
    <row r="628" spans="2:43" s="126" customFormat="1" ht="10.7" customHeight="1"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80"/>
      <c r="AQ628" s="180"/>
    </row>
    <row r="629" spans="2:43" s="126" customFormat="1" ht="10.7" customHeight="1"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80"/>
      <c r="AQ629" s="180"/>
    </row>
    <row r="630" spans="2:43" s="126" customFormat="1" ht="10.7" customHeight="1"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80"/>
      <c r="AQ630" s="180"/>
    </row>
    <row r="631" spans="2:43" s="126" customFormat="1" ht="10.7" customHeight="1"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80"/>
      <c r="AQ631" s="180"/>
    </row>
    <row r="632" spans="2:43" s="126" customFormat="1" ht="10.7" customHeight="1"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80"/>
      <c r="AQ632" s="180"/>
    </row>
    <row r="633" spans="2:43" s="126" customFormat="1" ht="10.7" customHeight="1"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80"/>
      <c r="AQ633" s="180"/>
    </row>
    <row r="634" spans="2:43" s="126" customFormat="1" ht="10.7" customHeight="1"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80"/>
      <c r="AQ634" s="180"/>
    </row>
    <row r="635" spans="2:43" s="126" customFormat="1" ht="10.7" customHeight="1"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80"/>
      <c r="AQ635" s="180"/>
    </row>
    <row r="636" spans="2:43" s="126" customFormat="1" ht="10.7" customHeight="1"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80"/>
      <c r="AQ636" s="180"/>
    </row>
    <row r="637" spans="2:43" s="126" customFormat="1" ht="10.7" customHeight="1"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80"/>
      <c r="AQ637" s="180"/>
    </row>
    <row r="638" spans="2:43" s="126" customFormat="1" ht="10.7" customHeight="1"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80"/>
      <c r="AQ638" s="180"/>
    </row>
    <row r="639" spans="2:43" s="126" customFormat="1" ht="10.7" customHeight="1"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80"/>
      <c r="AQ639" s="180"/>
    </row>
    <row r="640" spans="2:43" s="126" customFormat="1" ht="10.7" customHeight="1"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80"/>
      <c r="AQ640" s="180"/>
    </row>
    <row r="641" spans="2:43" s="126" customFormat="1" ht="10.7" customHeight="1"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80"/>
      <c r="AQ641" s="180"/>
    </row>
    <row r="642" spans="2:43" s="126" customFormat="1" ht="10.7" customHeight="1"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80"/>
      <c r="AQ642" s="180"/>
    </row>
    <row r="643" spans="2:43" s="126" customFormat="1" ht="10.7" customHeight="1"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80"/>
      <c r="AQ643" s="180"/>
    </row>
    <row r="644" spans="2:43" s="126" customFormat="1" ht="10.7" customHeight="1"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80"/>
      <c r="AQ644" s="180"/>
    </row>
    <row r="645" spans="2:43" s="126" customFormat="1" ht="10.7" customHeight="1"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80"/>
      <c r="AQ645" s="180"/>
    </row>
    <row r="646" spans="2:43" s="126" customFormat="1" ht="10.7" customHeight="1"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80"/>
      <c r="AQ646" s="180"/>
    </row>
    <row r="647" spans="2:43" s="126" customFormat="1" ht="10.7" customHeight="1"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80"/>
      <c r="AQ647" s="180"/>
    </row>
    <row r="648" spans="2:43" s="126" customFormat="1" ht="10.7" customHeight="1"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80"/>
      <c r="AQ648" s="180"/>
    </row>
    <row r="649" spans="2:43" s="126" customFormat="1" ht="10.7" customHeight="1"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80"/>
      <c r="AQ649" s="180"/>
    </row>
    <row r="650" spans="2:43" s="126" customFormat="1" ht="10.7" customHeight="1"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80"/>
      <c r="AQ650" s="180"/>
    </row>
    <row r="651" spans="2:43" s="126" customFormat="1" ht="10.7" customHeight="1"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80"/>
      <c r="AQ651" s="180"/>
    </row>
    <row r="652" spans="2:43" s="126" customFormat="1" ht="10.7" customHeight="1"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80"/>
      <c r="AQ652" s="180"/>
    </row>
    <row r="653" spans="2:43" s="126" customFormat="1" ht="10.7" customHeight="1"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80"/>
      <c r="AQ653" s="180"/>
    </row>
    <row r="654" spans="2:43" s="126" customFormat="1" ht="10.7" customHeight="1"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80"/>
      <c r="AQ654" s="180"/>
    </row>
    <row r="655" spans="2:43" s="126" customFormat="1" ht="10.7" customHeight="1"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80"/>
      <c r="AQ655" s="180"/>
    </row>
    <row r="656" spans="2:43" s="126" customFormat="1" ht="10.7" customHeight="1"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80"/>
      <c r="AQ656" s="180"/>
    </row>
    <row r="657" spans="2:43" s="126" customFormat="1" ht="10.7" customHeight="1"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80"/>
      <c r="AQ657" s="180"/>
    </row>
    <row r="658" spans="2:43" s="126" customFormat="1" ht="10.7" customHeight="1"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80"/>
      <c r="AQ658" s="180"/>
    </row>
    <row r="659" spans="2:43" s="126" customFormat="1" ht="10.7" customHeight="1"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80"/>
      <c r="AQ659" s="180"/>
    </row>
    <row r="660" spans="2:43" s="126" customFormat="1" ht="10.7" customHeight="1"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80"/>
      <c r="AQ660" s="180"/>
    </row>
    <row r="661" spans="2:43" s="126" customFormat="1" ht="10.7" customHeight="1"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80"/>
      <c r="AQ661" s="180"/>
    </row>
    <row r="662" spans="2:43" s="126" customFormat="1" ht="10.7" customHeight="1"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80"/>
      <c r="AQ662" s="180"/>
    </row>
    <row r="663" spans="2:43" s="126" customFormat="1" ht="10.7" customHeight="1"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80"/>
      <c r="AQ663" s="180"/>
    </row>
    <row r="664" spans="2:43" s="126" customFormat="1" ht="10.7" customHeight="1"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80"/>
      <c r="AQ664" s="180"/>
    </row>
    <row r="665" spans="2:43" s="126" customFormat="1" ht="10.7" customHeight="1"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80"/>
      <c r="AQ665" s="180"/>
    </row>
    <row r="666" spans="2:43" s="126" customFormat="1" ht="10.7" customHeight="1"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80"/>
      <c r="AQ666" s="180"/>
    </row>
    <row r="667" spans="2:43" s="126" customFormat="1" ht="10.7" customHeight="1"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80"/>
      <c r="AQ667" s="180"/>
    </row>
    <row r="668" spans="2:43" s="126" customFormat="1" ht="10.7" customHeight="1"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80"/>
      <c r="AQ668" s="180"/>
    </row>
    <row r="669" spans="2:43" s="126" customFormat="1" ht="10.7" customHeight="1"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80"/>
      <c r="AQ669" s="180"/>
    </row>
    <row r="670" spans="2:43" s="126" customFormat="1" ht="10.7" customHeight="1"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80"/>
      <c r="AQ670" s="180"/>
    </row>
    <row r="671" spans="2:43" s="126" customFormat="1" ht="10.7" customHeight="1"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80"/>
      <c r="AQ671" s="180"/>
    </row>
    <row r="672" spans="2:43" s="126" customFormat="1" ht="10.7" customHeight="1"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80"/>
      <c r="AQ672" s="180"/>
    </row>
    <row r="673" spans="2:43" s="126" customFormat="1" ht="10.7" customHeight="1"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80"/>
      <c r="AQ673" s="180"/>
    </row>
    <row r="674" spans="2:43" s="126" customFormat="1" ht="10.7" customHeight="1"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80"/>
      <c r="AQ674" s="180"/>
    </row>
    <row r="675" spans="2:43" s="126" customFormat="1" ht="10.7" customHeight="1"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80"/>
      <c r="AQ675" s="180"/>
    </row>
    <row r="676" spans="2:43" s="126" customFormat="1" ht="10.7" customHeight="1"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80"/>
      <c r="AQ676" s="180"/>
    </row>
    <row r="677" spans="2:43" s="126" customFormat="1" ht="10.7" customHeight="1"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80"/>
      <c r="AQ677" s="180"/>
    </row>
    <row r="678" spans="2:43" s="126" customFormat="1" ht="10.7" customHeight="1"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80"/>
      <c r="AQ678" s="180"/>
    </row>
    <row r="679" spans="2:43" s="126" customFormat="1" ht="10.7" customHeight="1"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80"/>
      <c r="AQ679" s="180"/>
    </row>
    <row r="680" spans="2:43" s="126" customFormat="1" ht="10.7" customHeight="1"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80"/>
      <c r="AQ680" s="180"/>
    </row>
    <row r="681" spans="2:43" s="126" customFormat="1" ht="10.7" customHeight="1"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80"/>
      <c r="AQ681" s="180"/>
    </row>
    <row r="682" spans="2:43" s="126" customFormat="1" ht="10.7" customHeight="1"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80"/>
      <c r="AQ682" s="180"/>
    </row>
    <row r="683" spans="2:43" s="126" customFormat="1" ht="10.7" customHeight="1"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80"/>
      <c r="AQ683" s="180"/>
    </row>
    <row r="684" spans="2:43" s="126" customFormat="1" ht="10.7" customHeight="1"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80"/>
      <c r="AQ684" s="180"/>
    </row>
    <row r="685" spans="2:43" s="126" customFormat="1" ht="10.7" customHeight="1"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80"/>
      <c r="AQ685" s="180"/>
    </row>
    <row r="686" spans="2:43" s="126" customFormat="1" ht="10.7" customHeight="1"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80"/>
      <c r="AQ686" s="180"/>
    </row>
    <row r="687" spans="2:43" s="126" customFormat="1" ht="10.7" customHeight="1"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80"/>
      <c r="AQ687" s="180"/>
    </row>
    <row r="688" spans="2:43" s="126" customFormat="1" ht="10.7" customHeight="1"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80"/>
      <c r="AQ688" s="180"/>
    </row>
    <row r="689" spans="2:43" s="126" customFormat="1" ht="10.7" customHeight="1"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80"/>
      <c r="AQ689" s="180"/>
    </row>
    <row r="690" spans="2:43" s="126" customFormat="1" ht="10.7" customHeight="1"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80"/>
      <c r="AQ690" s="180"/>
    </row>
    <row r="691" spans="2:43" s="126" customFormat="1" ht="10.7" customHeight="1"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80"/>
      <c r="AQ691" s="180"/>
    </row>
    <row r="692" spans="2:43" s="126" customFormat="1" ht="10.7" customHeight="1"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80"/>
      <c r="AQ692" s="180"/>
    </row>
    <row r="693" spans="2:43" s="126" customFormat="1" ht="10.7" customHeight="1"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80"/>
      <c r="AQ693" s="180"/>
    </row>
    <row r="694" spans="2:43" s="126" customFormat="1" ht="10.7" customHeight="1"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80"/>
      <c r="AQ694" s="180"/>
    </row>
    <row r="695" spans="2:43" s="126" customFormat="1" ht="10.7" customHeight="1"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80"/>
      <c r="AQ695" s="180"/>
    </row>
    <row r="696" spans="2:43" s="126" customFormat="1" ht="10.7" customHeight="1"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80"/>
      <c r="AQ696" s="180"/>
    </row>
    <row r="697" spans="2:43" s="126" customFormat="1" ht="10.7" customHeight="1"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80"/>
      <c r="AQ697" s="180"/>
    </row>
    <row r="698" spans="2:43" s="126" customFormat="1" ht="10.7" customHeight="1"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80"/>
      <c r="AQ698" s="180"/>
    </row>
    <row r="699" spans="2:43" s="126" customFormat="1" ht="10.7" customHeight="1"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80"/>
      <c r="AQ699" s="180"/>
    </row>
    <row r="700" spans="2:43" s="126" customFormat="1" ht="10.7" customHeight="1"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80"/>
      <c r="AQ700" s="180"/>
    </row>
    <row r="701" spans="2:43" s="126" customFormat="1" ht="10.7" customHeight="1"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80"/>
      <c r="AQ701" s="180"/>
    </row>
    <row r="702" spans="2:43" s="126" customFormat="1" ht="10.7" customHeight="1"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80"/>
      <c r="AQ702" s="180"/>
    </row>
    <row r="703" spans="2:43" s="126" customFormat="1" ht="10.7" customHeight="1"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80"/>
      <c r="AQ703" s="180"/>
    </row>
    <row r="704" spans="2:43" s="126" customFormat="1" ht="10.7" customHeight="1"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80"/>
      <c r="AQ704" s="180"/>
    </row>
    <row r="705" spans="2:43" s="126" customFormat="1" ht="10.7" customHeight="1"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80"/>
      <c r="AQ705" s="180"/>
    </row>
    <row r="706" spans="2:43" s="126" customFormat="1" ht="10.7" customHeight="1"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80"/>
      <c r="AQ706" s="180"/>
    </row>
    <row r="707" spans="2:43" s="126" customFormat="1" ht="10.7" customHeight="1"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80"/>
      <c r="AQ707" s="180"/>
    </row>
    <row r="708" spans="2:43" s="126" customFormat="1" ht="10.7" customHeight="1"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80"/>
      <c r="AQ708" s="180"/>
    </row>
    <row r="709" spans="2:43" s="126" customFormat="1" ht="10.7" customHeight="1"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80"/>
      <c r="AQ709" s="180"/>
    </row>
    <row r="710" spans="2:43" s="126" customFormat="1" ht="10.7" customHeight="1"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80"/>
      <c r="AQ710" s="180"/>
    </row>
    <row r="711" spans="2:43" s="126" customFormat="1" ht="10.7" customHeight="1"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80"/>
      <c r="AQ711" s="180"/>
    </row>
    <row r="712" spans="2:43" s="126" customFormat="1" ht="10.7" customHeight="1"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80"/>
      <c r="AQ712" s="180"/>
    </row>
    <row r="713" spans="2:43" s="126" customFormat="1" ht="10.7" customHeight="1"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80"/>
      <c r="AQ713" s="180"/>
    </row>
    <row r="714" spans="2:43" s="126" customFormat="1" ht="10.7" customHeight="1"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80"/>
      <c r="AQ714" s="180"/>
    </row>
    <row r="715" spans="2:43" s="126" customFormat="1" ht="10.7" customHeight="1"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80"/>
      <c r="AQ715" s="180"/>
    </row>
    <row r="716" spans="2:43" s="126" customFormat="1" ht="10.7" customHeight="1"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80"/>
      <c r="AQ716" s="180"/>
    </row>
    <row r="717" spans="2:43" s="126" customFormat="1" ht="10.7" customHeight="1"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80"/>
      <c r="AQ717" s="180"/>
    </row>
    <row r="718" spans="2:43" s="126" customFormat="1" ht="10.7" customHeight="1"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80"/>
      <c r="AQ718" s="180"/>
    </row>
    <row r="719" spans="2:43" s="126" customFormat="1" ht="10.7" customHeight="1"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80"/>
      <c r="AQ719" s="180"/>
    </row>
    <row r="720" spans="2:43" s="126" customFormat="1" ht="10.7" customHeight="1"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80"/>
      <c r="AQ720" s="180"/>
    </row>
    <row r="721" spans="2:43" s="126" customFormat="1" ht="10.7" customHeight="1"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80"/>
      <c r="AQ721" s="180"/>
    </row>
    <row r="722" spans="2:43" s="126" customFormat="1" ht="10.7" customHeight="1"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80"/>
      <c r="AQ722" s="180"/>
    </row>
    <row r="723" spans="2:43" s="126" customFormat="1" ht="10.7" customHeight="1"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80"/>
      <c r="AQ723" s="180"/>
    </row>
    <row r="724" spans="2:43" s="126" customFormat="1" ht="10.7" customHeight="1"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80"/>
      <c r="AQ724" s="180"/>
    </row>
    <row r="725" spans="2:43" s="126" customFormat="1" ht="10.7" customHeight="1"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80"/>
      <c r="AQ725" s="180"/>
    </row>
    <row r="726" spans="2:43" s="126" customFormat="1" ht="10.7" customHeight="1"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80"/>
      <c r="AQ726" s="180"/>
    </row>
    <row r="727" spans="2:43" s="126" customFormat="1" ht="10.7" customHeight="1"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80"/>
      <c r="AQ727" s="180"/>
    </row>
    <row r="728" spans="2:43" s="126" customFormat="1" ht="10.7" customHeight="1"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80"/>
      <c r="AQ728" s="180"/>
    </row>
    <row r="729" spans="2:43" s="126" customFormat="1" ht="10.7" customHeight="1"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80"/>
      <c r="AQ729" s="180"/>
    </row>
    <row r="730" spans="2:43" s="126" customFormat="1" ht="10.7" customHeight="1"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80"/>
      <c r="AQ730" s="180"/>
    </row>
    <row r="731" spans="2:43" s="126" customFormat="1" ht="10.7" customHeight="1"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80"/>
      <c r="AQ731" s="180"/>
    </row>
    <row r="732" spans="2:43" s="126" customFormat="1" ht="10.7" customHeight="1"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80"/>
      <c r="AQ732" s="180"/>
    </row>
    <row r="733" spans="2:43" s="126" customFormat="1" ht="6.75" customHeight="1"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80"/>
      <c r="AQ733" s="180"/>
    </row>
    <row r="734" spans="2:43" s="126" customFormat="1" ht="6.75" customHeight="1"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80"/>
      <c r="AQ734" s="180"/>
    </row>
    <row r="735" spans="2:43" s="126" customFormat="1" ht="6.75" customHeight="1">
      <c r="B735" s="179"/>
      <c r="C735" s="179"/>
      <c r="D735" s="179"/>
      <c r="E735" s="179"/>
      <c r="F735" s="179"/>
      <c r="G735" s="179"/>
      <c r="H735" s="179"/>
      <c r="I735" s="179"/>
      <c r="J735" s="179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80"/>
      <c r="AQ735" s="180"/>
    </row>
    <row r="736" spans="2:43" s="126" customFormat="1" ht="6.75" customHeight="1">
      <c r="B736" s="179"/>
      <c r="C736" s="179"/>
      <c r="D736" s="179"/>
      <c r="E736" s="179"/>
      <c r="F736" s="179"/>
      <c r="G736" s="179"/>
      <c r="H736" s="179"/>
      <c r="I736" s="179"/>
      <c r="J736" s="179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80"/>
      <c r="AQ736" s="180"/>
    </row>
    <row r="737" spans="2:43" s="126" customFormat="1" ht="6.75" customHeight="1">
      <c r="B737" s="179"/>
      <c r="C737" s="179"/>
      <c r="D737" s="179"/>
      <c r="E737" s="179"/>
      <c r="F737" s="179"/>
      <c r="G737" s="179"/>
      <c r="H737" s="179"/>
      <c r="I737" s="179"/>
      <c r="J737" s="179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80"/>
      <c r="AQ737" s="180"/>
    </row>
    <row r="738" spans="2:43" s="126" customFormat="1" ht="6.75" customHeight="1">
      <c r="B738" s="179"/>
      <c r="C738" s="179"/>
      <c r="D738" s="179"/>
      <c r="E738" s="179"/>
      <c r="F738" s="179"/>
      <c r="G738" s="179"/>
      <c r="H738" s="179"/>
      <c r="I738" s="179"/>
      <c r="J738" s="179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80"/>
      <c r="AQ738" s="180"/>
    </row>
    <row r="739" spans="2:43" s="126" customFormat="1" ht="6.75" customHeight="1">
      <c r="B739" s="179"/>
      <c r="C739" s="179"/>
      <c r="D739" s="179"/>
      <c r="E739" s="179"/>
      <c r="F739" s="179"/>
      <c r="G739" s="179"/>
      <c r="H739" s="179"/>
      <c r="I739" s="179"/>
      <c r="J739" s="179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80"/>
      <c r="AQ739" s="180"/>
    </row>
    <row r="740" spans="2:43" s="126" customFormat="1" ht="6.75" customHeight="1">
      <c r="B740" s="179"/>
      <c r="C740" s="179"/>
      <c r="D740" s="179"/>
      <c r="E740" s="179"/>
      <c r="F740" s="179"/>
      <c r="G740" s="179"/>
      <c r="H740" s="179"/>
      <c r="I740" s="179"/>
      <c r="J740" s="179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80"/>
      <c r="AQ740" s="180"/>
    </row>
    <row r="741" spans="2:43" s="126" customFormat="1" ht="6.75" customHeight="1">
      <c r="B741" s="179"/>
      <c r="C741" s="179"/>
      <c r="D741" s="179"/>
      <c r="E741" s="179"/>
      <c r="F741" s="179"/>
      <c r="G741" s="179"/>
      <c r="H741" s="179"/>
      <c r="I741" s="179"/>
      <c r="J741" s="179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80"/>
      <c r="AQ741" s="180"/>
    </row>
    <row r="742" spans="2:43" s="126" customFormat="1" ht="6.75" customHeight="1">
      <c r="B742" s="179"/>
      <c r="C742" s="179"/>
      <c r="D742" s="179"/>
      <c r="E742" s="179"/>
      <c r="F742" s="179"/>
      <c r="G742" s="179"/>
      <c r="H742" s="179"/>
      <c r="I742" s="179"/>
      <c r="J742" s="179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80"/>
      <c r="AQ742" s="180"/>
    </row>
    <row r="743" spans="2:43" s="126" customFormat="1" ht="6.75" customHeight="1">
      <c r="B743" s="179"/>
      <c r="C743" s="179"/>
      <c r="D743" s="179"/>
      <c r="E743" s="179"/>
      <c r="F743" s="179"/>
      <c r="G743" s="179"/>
      <c r="H743" s="179"/>
      <c r="I743" s="179"/>
      <c r="J743" s="179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80"/>
      <c r="AQ743" s="180"/>
    </row>
    <row r="744" spans="2:43" s="126" customFormat="1" ht="6.75" customHeight="1">
      <c r="B744" s="179"/>
      <c r="C744" s="179"/>
      <c r="D744" s="179"/>
      <c r="E744" s="179"/>
      <c r="F744" s="179"/>
      <c r="G744" s="179"/>
      <c r="H744" s="179"/>
      <c r="I744" s="179"/>
      <c r="J744" s="179"/>
      <c r="K744" s="179"/>
      <c r="L744" s="179"/>
      <c r="M744" s="179"/>
      <c r="N744" s="179"/>
      <c r="O744" s="179"/>
      <c r="P744" s="179"/>
      <c r="Q744" s="179"/>
      <c r="R744" s="179"/>
      <c r="S744" s="179"/>
      <c r="T744" s="179"/>
      <c r="U744" s="179"/>
      <c r="V744" s="179"/>
      <c r="W744" s="179"/>
      <c r="X744" s="179"/>
      <c r="Y744" s="179"/>
      <c r="Z744" s="179"/>
      <c r="AA744" s="179"/>
      <c r="AB744" s="179"/>
      <c r="AC744" s="179"/>
      <c r="AD744" s="179"/>
      <c r="AE744" s="179"/>
      <c r="AF744" s="179"/>
      <c r="AG744" s="179"/>
      <c r="AH744" s="179"/>
      <c r="AI744" s="179"/>
      <c r="AJ744" s="179"/>
      <c r="AK744" s="179"/>
      <c r="AL744" s="179"/>
      <c r="AM744" s="179"/>
      <c r="AN744" s="179"/>
      <c r="AO744" s="180"/>
      <c r="AQ744" s="180"/>
    </row>
    <row r="745" spans="2:43" s="126" customFormat="1" ht="6.75" customHeight="1">
      <c r="B745" s="179"/>
      <c r="C745" s="179"/>
      <c r="D745" s="179"/>
      <c r="E745" s="179"/>
      <c r="F745" s="179"/>
      <c r="G745" s="179"/>
      <c r="H745" s="179"/>
      <c r="I745" s="179"/>
      <c r="J745" s="179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80"/>
      <c r="AQ745" s="180"/>
    </row>
    <row r="746" spans="2:43" s="126" customFormat="1" ht="6.75" customHeight="1">
      <c r="B746" s="179"/>
      <c r="C746" s="179"/>
      <c r="D746" s="179"/>
      <c r="E746" s="179"/>
      <c r="F746" s="179"/>
      <c r="G746" s="179"/>
      <c r="H746" s="179"/>
      <c r="I746" s="179"/>
      <c r="J746" s="179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80"/>
      <c r="AQ746" s="180"/>
    </row>
    <row r="747" spans="2:43" s="126" customFormat="1" ht="6.75" customHeight="1">
      <c r="B747" s="179"/>
      <c r="C747" s="179"/>
      <c r="D747" s="179"/>
      <c r="E747" s="179"/>
      <c r="F747" s="179"/>
      <c r="G747" s="179"/>
      <c r="H747" s="179"/>
      <c r="I747" s="179"/>
      <c r="J747" s="179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80"/>
      <c r="AQ747" s="180"/>
    </row>
    <row r="748" spans="2:43" s="126" customFormat="1" ht="6.75" customHeight="1">
      <c r="B748" s="179"/>
      <c r="C748" s="179"/>
      <c r="D748" s="179"/>
      <c r="E748" s="179"/>
      <c r="F748" s="179"/>
      <c r="G748" s="179"/>
      <c r="H748" s="179"/>
      <c r="I748" s="179"/>
      <c r="J748" s="179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80"/>
      <c r="AQ748" s="180"/>
    </row>
    <row r="749" spans="2:43" s="126" customFormat="1" ht="6.75" customHeight="1">
      <c r="B749" s="179"/>
      <c r="C749" s="179"/>
      <c r="D749" s="179"/>
      <c r="E749" s="179"/>
      <c r="F749" s="179"/>
      <c r="G749" s="179"/>
      <c r="H749" s="179"/>
      <c r="I749" s="179"/>
      <c r="J749" s="179"/>
      <c r="K749" s="179"/>
      <c r="L749" s="179"/>
      <c r="M749" s="179"/>
      <c r="N749" s="179"/>
      <c r="O749" s="179"/>
      <c r="P749" s="179"/>
      <c r="Q749" s="179"/>
      <c r="R749" s="179"/>
      <c r="S749" s="179"/>
      <c r="T749" s="179"/>
      <c r="U749" s="179"/>
      <c r="V749" s="179"/>
      <c r="W749" s="179"/>
      <c r="X749" s="179"/>
      <c r="Y749" s="179"/>
      <c r="Z749" s="179"/>
      <c r="AA749" s="179"/>
      <c r="AB749" s="179"/>
      <c r="AC749" s="179"/>
      <c r="AD749" s="179"/>
      <c r="AE749" s="179"/>
      <c r="AF749" s="179"/>
      <c r="AG749" s="179"/>
      <c r="AH749" s="179"/>
      <c r="AI749" s="179"/>
      <c r="AJ749" s="179"/>
      <c r="AK749" s="179"/>
      <c r="AL749" s="179"/>
      <c r="AM749" s="179"/>
      <c r="AN749" s="179"/>
      <c r="AO749" s="180"/>
      <c r="AQ749" s="180"/>
    </row>
    <row r="750" spans="2:43" s="126" customFormat="1" ht="6.75" customHeight="1">
      <c r="B750" s="179"/>
      <c r="C750" s="179"/>
      <c r="D750" s="179"/>
      <c r="E750" s="179"/>
      <c r="F750" s="179"/>
      <c r="G750" s="179"/>
      <c r="H750" s="179"/>
      <c r="I750" s="179"/>
      <c r="J750" s="179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80"/>
      <c r="AQ750" s="180"/>
    </row>
    <row r="751" spans="2:43" s="126" customFormat="1" ht="6.75" customHeight="1">
      <c r="B751" s="179"/>
      <c r="C751" s="179"/>
      <c r="D751" s="179"/>
      <c r="E751" s="179"/>
      <c r="F751" s="179"/>
      <c r="G751" s="179"/>
      <c r="H751" s="179"/>
      <c r="I751" s="179"/>
      <c r="J751" s="179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80"/>
      <c r="AQ751" s="180"/>
    </row>
    <row r="752" spans="2:43" s="126" customFormat="1" ht="6.75" customHeight="1">
      <c r="B752" s="179"/>
      <c r="C752" s="179"/>
      <c r="D752" s="179"/>
      <c r="E752" s="179"/>
      <c r="F752" s="179"/>
      <c r="G752" s="179"/>
      <c r="H752" s="179"/>
      <c r="I752" s="179"/>
      <c r="J752" s="179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80"/>
      <c r="AQ752" s="180"/>
    </row>
    <row r="753" spans="2:43" s="126" customFormat="1" ht="6.75" customHeight="1">
      <c r="B753" s="179"/>
      <c r="C753" s="179"/>
      <c r="D753" s="179"/>
      <c r="E753" s="179"/>
      <c r="F753" s="179"/>
      <c r="G753" s="179"/>
      <c r="H753" s="179"/>
      <c r="I753" s="179"/>
      <c r="J753" s="179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80"/>
      <c r="AQ753" s="180"/>
    </row>
    <row r="754" spans="2:43" s="126" customFormat="1" ht="6.75" customHeight="1">
      <c r="B754" s="179"/>
      <c r="C754" s="179"/>
      <c r="D754" s="179"/>
      <c r="E754" s="179"/>
      <c r="F754" s="179"/>
      <c r="G754" s="179"/>
      <c r="H754" s="179"/>
      <c r="I754" s="179"/>
      <c r="J754" s="179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80"/>
      <c r="AQ754" s="180"/>
    </row>
    <row r="755" spans="2:43" s="126" customFormat="1" ht="6.75" customHeight="1">
      <c r="B755" s="179"/>
      <c r="C755" s="179"/>
      <c r="D755" s="179"/>
      <c r="E755" s="179"/>
      <c r="F755" s="179"/>
      <c r="G755" s="179"/>
      <c r="H755" s="179"/>
      <c r="I755" s="179"/>
      <c r="J755" s="179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80"/>
      <c r="AQ755" s="180"/>
    </row>
    <row r="756" spans="2:43" s="126" customFormat="1" ht="6.75" customHeight="1">
      <c r="B756" s="179"/>
      <c r="C756" s="179"/>
      <c r="D756" s="179"/>
      <c r="E756" s="179"/>
      <c r="F756" s="179"/>
      <c r="G756" s="179"/>
      <c r="H756" s="179"/>
      <c r="I756" s="179"/>
      <c r="J756" s="179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80"/>
      <c r="AQ756" s="180"/>
    </row>
    <row r="757" spans="2:43" s="126" customFormat="1" ht="6.75" customHeight="1">
      <c r="B757" s="179"/>
      <c r="C757" s="179"/>
      <c r="D757" s="179"/>
      <c r="E757" s="179"/>
      <c r="F757" s="179"/>
      <c r="G757" s="179"/>
      <c r="H757" s="179"/>
      <c r="I757" s="179"/>
      <c r="J757" s="179"/>
      <c r="K757" s="179"/>
      <c r="L757" s="179"/>
      <c r="M757" s="179"/>
      <c r="N757" s="179"/>
      <c r="O757" s="179"/>
      <c r="P757" s="179"/>
      <c r="Q757" s="179"/>
      <c r="R757" s="179"/>
      <c r="S757" s="179"/>
      <c r="T757" s="179"/>
      <c r="U757" s="179"/>
      <c r="V757" s="179"/>
      <c r="W757" s="179"/>
      <c r="X757" s="179"/>
      <c r="Y757" s="179"/>
      <c r="Z757" s="179"/>
      <c r="AA757" s="179"/>
      <c r="AB757" s="179"/>
      <c r="AC757" s="179"/>
      <c r="AD757" s="179"/>
      <c r="AE757" s="179"/>
      <c r="AF757" s="179"/>
      <c r="AG757" s="179"/>
      <c r="AH757" s="179"/>
      <c r="AI757" s="179"/>
      <c r="AJ757" s="179"/>
      <c r="AK757" s="179"/>
      <c r="AL757" s="179"/>
      <c r="AM757" s="179"/>
      <c r="AN757" s="179"/>
      <c r="AO757" s="180"/>
      <c r="AQ757" s="180"/>
    </row>
    <row r="758" spans="2:43" s="126" customFormat="1" ht="6.75" customHeight="1">
      <c r="B758" s="179"/>
      <c r="C758" s="179"/>
      <c r="D758" s="179"/>
      <c r="E758" s="179"/>
      <c r="F758" s="179"/>
      <c r="G758" s="179"/>
      <c r="H758" s="179"/>
      <c r="I758" s="179"/>
      <c r="J758" s="179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80"/>
      <c r="AQ758" s="180"/>
    </row>
    <row r="759" spans="2:43" s="126" customFormat="1" ht="6.75" customHeight="1">
      <c r="B759" s="179"/>
      <c r="C759" s="179"/>
      <c r="D759" s="179"/>
      <c r="E759" s="179"/>
      <c r="F759" s="179"/>
      <c r="G759" s="179"/>
      <c r="H759" s="179"/>
      <c r="I759" s="179"/>
      <c r="J759" s="179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80"/>
      <c r="AQ759" s="180"/>
    </row>
    <row r="760" spans="2:43" s="126" customFormat="1" ht="6.75" customHeight="1">
      <c r="B760" s="179"/>
      <c r="C760" s="179"/>
      <c r="D760" s="179"/>
      <c r="E760" s="179"/>
      <c r="F760" s="179"/>
      <c r="G760" s="179"/>
      <c r="H760" s="179"/>
      <c r="I760" s="179"/>
      <c r="J760" s="179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80"/>
      <c r="AQ760" s="180"/>
    </row>
    <row r="761" spans="2:43" s="126" customFormat="1" ht="6.75" customHeight="1">
      <c r="B761" s="179"/>
      <c r="C761" s="179"/>
      <c r="D761" s="179"/>
      <c r="E761" s="179"/>
      <c r="F761" s="179"/>
      <c r="G761" s="179"/>
      <c r="H761" s="179"/>
      <c r="I761" s="179"/>
      <c r="J761" s="179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80"/>
      <c r="AQ761" s="180"/>
    </row>
    <row r="762" spans="2:43" s="126" customFormat="1" ht="6.75" customHeight="1">
      <c r="B762" s="179"/>
      <c r="C762" s="179"/>
      <c r="D762" s="179"/>
      <c r="E762" s="179"/>
      <c r="F762" s="179"/>
      <c r="G762" s="179"/>
      <c r="H762" s="179"/>
      <c r="I762" s="179"/>
      <c r="J762" s="179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80"/>
      <c r="AQ762" s="180"/>
    </row>
    <row r="763" spans="2:43" s="126" customFormat="1" ht="6.75" customHeight="1">
      <c r="B763" s="179"/>
      <c r="C763" s="179"/>
      <c r="D763" s="179"/>
      <c r="E763" s="179"/>
      <c r="F763" s="179"/>
      <c r="G763" s="179"/>
      <c r="H763" s="179"/>
      <c r="I763" s="179"/>
      <c r="J763" s="179"/>
      <c r="K763" s="179"/>
      <c r="L763" s="179"/>
      <c r="M763" s="179"/>
      <c r="N763" s="179"/>
      <c r="O763" s="179"/>
      <c r="P763" s="179"/>
      <c r="Q763" s="179"/>
      <c r="R763" s="179"/>
      <c r="S763" s="179"/>
      <c r="T763" s="179"/>
      <c r="U763" s="179"/>
      <c r="V763" s="179"/>
      <c r="W763" s="179"/>
      <c r="X763" s="179"/>
      <c r="Y763" s="179"/>
      <c r="Z763" s="179"/>
      <c r="AA763" s="179"/>
      <c r="AB763" s="179"/>
      <c r="AC763" s="179"/>
      <c r="AD763" s="179"/>
      <c r="AE763" s="179"/>
      <c r="AF763" s="179"/>
      <c r="AG763" s="179"/>
      <c r="AH763" s="179"/>
      <c r="AI763" s="179"/>
      <c r="AJ763" s="179"/>
      <c r="AK763" s="179"/>
      <c r="AL763" s="179"/>
      <c r="AM763" s="179"/>
      <c r="AN763" s="179"/>
      <c r="AO763" s="180"/>
      <c r="AQ763" s="180"/>
    </row>
    <row r="764" spans="2:43" s="126" customFormat="1" ht="6.75" customHeight="1">
      <c r="B764" s="179"/>
      <c r="C764" s="179"/>
      <c r="D764" s="179"/>
      <c r="E764" s="179"/>
      <c r="F764" s="179"/>
      <c r="G764" s="179"/>
      <c r="H764" s="179"/>
      <c r="I764" s="179"/>
      <c r="J764" s="179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80"/>
      <c r="AQ764" s="180"/>
    </row>
    <row r="765" spans="2:43" s="126" customFormat="1" ht="6.75" customHeight="1">
      <c r="B765" s="179"/>
      <c r="C765" s="179"/>
      <c r="D765" s="179"/>
      <c r="E765" s="179"/>
      <c r="F765" s="179"/>
      <c r="G765" s="179"/>
      <c r="H765" s="179"/>
      <c r="I765" s="179"/>
      <c r="J765" s="179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80"/>
      <c r="AQ765" s="180"/>
    </row>
    <row r="766" spans="2:43" s="126" customFormat="1" ht="6.75" customHeight="1">
      <c r="B766" s="179"/>
      <c r="C766" s="179"/>
      <c r="D766" s="179"/>
      <c r="E766" s="179"/>
      <c r="F766" s="179"/>
      <c r="G766" s="179"/>
      <c r="H766" s="179"/>
      <c r="I766" s="179"/>
      <c r="J766" s="179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80"/>
      <c r="AQ766" s="180"/>
    </row>
    <row r="767" spans="2:43" s="126" customFormat="1" ht="6.75" customHeight="1">
      <c r="B767" s="179"/>
      <c r="C767" s="179"/>
      <c r="D767" s="179"/>
      <c r="E767" s="179"/>
      <c r="F767" s="179"/>
      <c r="G767" s="179"/>
      <c r="H767" s="179"/>
      <c r="I767" s="179"/>
      <c r="J767" s="179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80"/>
      <c r="AQ767" s="180"/>
    </row>
    <row r="768" spans="2:43" s="126" customFormat="1" ht="6.75" customHeight="1">
      <c r="B768" s="179"/>
      <c r="C768" s="179"/>
      <c r="D768" s="179"/>
      <c r="E768" s="179"/>
      <c r="F768" s="179"/>
      <c r="G768" s="179"/>
      <c r="H768" s="179"/>
      <c r="I768" s="179"/>
      <c r="J768" s="179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80"/>
      <c r="AQ768" s="180"/>
    </row>
    <row r="769" spans="2:43" s="126" customFormat="1" ht="6.75" customHeight="1">
      <c r="B769" s="179"/>
      <c r="C769" s="179"/>
      <c r="D769" s="179"/>
      <c r="E769" s="179"/>
      <c r="F769" s="179"/>
      <c r="G769" s="179"/>
      <c r="H769" s="179"/>
      <c r="I769" s="179"/>
      <c r="J769" s="179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80"/>
      <c r="AQ769" s="180"/>
    </row>
    <row r="770" spans="2:43" s="126" customFormat="1" ht="6.75" customHeight="1">
      <c r="B770" s="179"/>
      <c r="C770" s="179"/>
      <c r="D770" s="179"/>
      <c r="E770" s="179"/>
      <c r="F770" s="179"/>
      <c r="G770" s="179"/>
      <c r="H770" s="179"/>
      <c r="I770" s="179"/>
      <c r="J770" s="179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80"/>
      <c r="AQ770" s="180"/>
    </row>
    <row r="771" spans="2:43" s="126" customFormat="1" ht="6.75" customHeight="1">
      <c r="B771" s="179"/>
      <c r="C771" s="179"/>
      <c r="D771" s="179"/>
      <c r="E771" s="179"/>
      <c r="F771" s="179"/>
      <c r="G771" s="179"/>
      <c r="H771" s="179"/>
      <c r="I771" s="179"/>
      <c r="J771" s="179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80"/>
      <c r="AQ771" s="180"/>
    </row>
    <row r="772" spans="2:43" s="126" customFormat="1" ht="6.75" customHeight="1">
      <c r="B772" s="179"/>
      <c r="C772" s="179"/>
      <c r="D772" s="179"/>
      <c r="E772" s="179"/>
      <c r="F772" s="179"/>
      <c r="G772" s="179"/>
      <c r="H772" s="179"/>
      <c r="I772" s="179"/>
      <c r="J772" s="179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80"/>
      <c r="AQ772" s="180"/>
    </row>
    <row r="773" spans="2:43" s="126" customFormat="1" ht="6.75" customHeight="1">
      <c r="B773" s="179"/>
      <c r="C773" s="179"/>
      <c r="D773" s="179"/>
      <c r="E773" s="179"/>
      <c r="F773" s="179"/>
      <c r="G773" s="179"/>
      <c r="H773" s="179"/>
      <c r="I773" s="179"/>
      <c r="J773" s="179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80"/>
      <c r="AQ773" s="180"/>
    </row>
    <row r="774" spans="2:43" s="126" customFormat="1" ht="6.75" customHeight="1">
      <c r="B774" s="179"/>
      <c r="C774" s="179"/>
      <c r="D774" s="179"/>
      <c r="E774" s="179"/>
      <c r="F774" s="179"/>
      <c r="G774" s="179"/>
      <c r="H774" s="179"/>
      <c r="I774" s="179"/>
      <c r="J774" s="179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80"/>
      <c r="AQ774" s="180"/>
    </row>
    <row r="775" spans="2:43" s="126" customFormat="1" ht="6.75" customHeight="1">
      <c r="B775" s="179"/>
      <c r="C775" s="179"/>
      <c r="D775" s="179"/>
      <c r="E775" s="179"/>
      <c r="F775" s="179"/>
      <c r="G775" s="179"/>
      <c r="H775" s="179"/>
      <c r="I775" s="179"/>
      <c r="J775" s="179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80"/>
      <c r="AQ775" s="180"/>
    </row>
    <row r="776" spans="2:43" s="126" customFormat="1" ht="6.75" customHeight="1">
      <c r="B776" s="179"/>
      <c r="C776" s="179"/>
      <c r="D776" s="179"/>
      <c r="E776" s="179"/>
      <c r="F776" s="179"/>
      <c r="G776" s="179"/>
      <c r="H776" s="179"/>
      <c r="I776" s="179"/>
      <c r="J776" s="179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80"/>
      <c r="AQ776" s="180"/>
    </row>
    <row r="777" spans="2:43" s="126" customFormat="1" ht="6.75" customHeight="1">
      <c r="B777" s="179"/>
      <c r="C777" s="179"/>
      <c r="D777" s="179"/>
      <c r="E777" s="179"/>
      <c r="F777" s="179"/>
      <c r="G777" s="179"/>
      <c r="H777" s="179"/>
      <c r="I777" s="179"/>
      <c r="J777" s="179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80"/>
      <c r="AQ777" s="180"/>
    </row>
    <row r="778" spans="2:43" s="126" customFormat="1" ht="6.75" customHeight="1">
      <c r="B778" s="179"/>
      <c r="C778" s="179"/>
      <c r="D778" s="179"/>
      <c r="E778" s="179"/>
      <c r="F778" s="179"/>
      <c r="G778" s="179"/>
      <c r="H778" s="179"/>
      <c r="I778" s="179"/>
      <c r="J778" s="179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80"/>
      <c r="AQ778" s="180"/>
    </row>
    <row r="779" spans="2:43" s="126" customFormat="1" ht="6.75" customHeight="1">
      <c r="B779" s="179"/>
      <c r="C779" s="179"/>
      <c r="D779" s="179"/>
      <c r="E779" s="179"/>
      <c r="F779" s="179"/>
      <c r="G779" s="179"/>
      <c r="H779" s="179"/>
      <c r="I779" s="179"/>
      <c r="J779" s="179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80"/>
      <c r="AQ779" s="180"/>
    </row>
    <row r="780" spans="2:43" s="126" customFormat="1" ht="6.75" customHeight="1">
      <c r="B780" s="179"/>
      <c r="C780" s="179"/>
      <c r="D780" s="179"/>
      <c r="E780" s="179"/>
      <c r="F780" s="179"/>
      <c r="G780" s="179"/>
      <c r="H780" s="179"/>
      <c r="I780" s="179"/>
      <c r="J780" s="179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80"/>
      <c r="AQ780" s="180"/>
    </row>
    <row r="781" spans="2:43" s="126" customFormat="1" ht="6.75" customHeight="1">
      <c r="B781" s="179"/>
      <c r="C781" s="179"/>
      <c r="D781" s="179"/>
      <c r="E781" s="179"/>
      <c r="F781" s="179"/>
      <c r="G781" s="179"/>
      <c r="H781" s="179"/>
      <c r="I781" s="179"/>
      <c r="J781" s="179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80"/>
      <c r="AQ781" s="180"/>
    </row>
    <row r="782" spans="2:43" s="126" customFormat="1" ht="6.75" customHeight="1">
      <c r="B782" s="179"/>
      <c r="C782" s="179"/>
      <c r="D782" s="179"/>
      <c r="E782" s="179"/>
      <c r="F782" s="179"/>
      <c r="G782" s="179"/>
      <c r="H782" s="179"/>
      <c r="I782" s="179"/>
      <c r="J782" s="179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80"/>
      <c r="AQ782" s="180"/>
    </row>
    <row r="783" spans="2:43" s="126" customFormat="1" ht="6.75" customHeight="1">
      <c r="B783" s="179"/>
      <c r="C783" s="179"/>
      <c r="D783" s="179"/>
      <c r="E783" s="179"/>
      <c r="F783" s="179"/>
      <c r="G783" s="179"/>
      <c r="H783" s="179"/>
      <c r="I783" s="179"/>
      <c r="J783" s="179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80"/>
      <c r="AQ783" s="180"/>
    </row>
    <row r="784" spans="2:43" s="126" customFormat="1" ht="6.75" customHeight="1">
      <c r="B784" s="179"/>
      <c r="C784" s="179"/>
      <c r="D784" s="179"/>
      <c r="E784" s="179"/>
      <c r="F784" s="179"/>
      <c r="G784" s="179"/>
      <c r="H784" s="179"/>
      <c r="I784" s="179"/>
      <c r="J784" s="179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80"/>
      <c r="AQ784" s="180"/>
    </row>
    <row r="785" spans="2:43" s="126" customFormat="1" ht="6.75" customHeight="1">
      <c r="B785" s="179"/>
      <c r="C785" s="179"/>
      <c r="D785" s="179"/>
      <c r="E785" s="179"/>
      <c r="F785" s="179"/>
      <c r="G785" s="179"/>
      <c r="H785" s="179"/>
      <c r="I785" s="179"/>
      <c r="J785" s="179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80"/>
      <c r="AQ785" s="180"/>
    </row>
    <row r="786" spans="2:43" s="126" customFormat="1" ht="6.75" customHeight="1">
      <c r="B786" s="179"/>
      <c r="C786" s="179"/>
      <c r="D786" s="179"/>
      <c r="E786" s="179"/>
      <c r="F786" s="179"/>
      <c r="G786" s="179"/>
      <c r="H786" s="179"/>
      <c r="I786" s="179"/>
      <c r="J786" s="179"/>
      <c r="K786" s="179"/>
      <c r="L786" s="179"/>
      <c r="M786" s="179"/>
      <c r="N786" s="179"/>
      <c r="O786" s="179"/>
      <c r="P786" s="179"/>
      <c r="Q786" s="179"/>
      <c r="R786" s="179"/>
      <c r="S786" s="179"/>
      <c r="T786" s="179"/>
      <c r="U786" s="179"/>
      <c r="V786" s="179"/>
      <c r="W786" s="179"/>
      <c r="X786" s="179"/>
      <c r="Y786" s="179"/>
      <c r="Z786" s="179"/>
      <c r="AA786" s="179"/>
      <c r="AB786" s="179"/>
      <c r="AC786" s="179"/>
      <c r="AD786" s="179"/>
      <c r="AE786" s="179"/>
      <c r="AF786" s="179"/>
      <c r="AG786" s="179"/>
      <c r="AH786" s="179"/>
      <c r="AI786" s="179"/>
      <c r="AJ786" s="179"/>
      <c r="AK786" s="179"/>
      <c r="AL786" s="179"/>
      <c r="AM786" s="179"/>
      <c r="AN786" s="179"/>
      <c r="AO786" s="180"/>
      <c r="AQ786" s="180"/>
    </row>
    <row r="787" spans="2:43" s="126" customFormat="1" ht="6.75" customHeight="1">
      <c r="B787" s="179"/>
      <c r="C787" s="179"/>
      <c r="D787" s="179"/>
      <c r="E787" s="179"/>
      <c r="F787" s="179"/>
      <c r="G787" s="179"/>
      <c r="H787" s="179"/>
      <c r="I787" s="179"/>
      <c r="J787" s="179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80"/>
      <c r="AQ787" s="180"/>
    </row>
    <row r="788" spans="2:43" s="126" customFormat="1" ht="6.75" customHeight="1">
      <c r="B788" s="179"/>
      <c r="C788" s="179"/>
      <c r="D788" s="179"/>
      <c r="E788" s="179"/>
      <c r="F788" s="179"/>
      <c r="G788" s="179"/>
      <c r="H788" s="179"/>
      <c r="I788" s="179"/>
      <c r="J788" s="179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80"/>
      <c r="AQ788" s="180"/>
    </row>
    <row r="789" spans="2:43" s="126" customFormat="1" ht="6.75" customHeight="1">
      <c r="B789" s="179"/>
      <c r="C789" s="179"/>
      <c r="D789" s="179"/>
      <c r="E789" s="179"/>
      <c r="F789" s="179"/>
      <c r="G789" s="179"/>
      <c r="H789" s="179"/>
      <c r="I789" s="179"/>
      <c r="J789" s="179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80"/>
      <c r="AQ789" s="180"/>
    </row>
    <row r="790" spans="2:43" s="126" customFormat="1" ht="6.75" customHeight="1">
      <c r="B790" s="179"/>
      <c r="C790" s="179"/>
      <c r="D790" s="179"/>
      <c r="E790" s="179"/>
      <c r="F790" s="179"/>
      <c r="G790" s="179"/>
      <c r="H790" s="179"/>
      <c r="I790" s="179"/>
      <c r="J790" s="179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80"/>
      <c r="AQ790" s="180"/>
    </row>
    <row r="791" spans="2:43" s="126" customFormat="1" ht="6.75" customHeight="1">
      <c r="B791" s="179"/>
      <c r="C791" s="179"/>
      <c r="D791" s="179"/>
      <c r="E791" s="179"/>
      <c r="F791" s="179"/>
      <c r="G791" s="179"/>
      <c r="H791" s="179"/>
      <c r="I791" s="179"/>
      <c r="J791" s="179"/>
      <c r="K791" s="179"/>
      <c r="L791" s="179"/>
      <c r="M791" s="179"/>
      <c r="N791" s="179"/>
      <c r="O791" s="179"/>
      <c r="P791" s="179"/>
      <c r="Q791" s="179"/>
      <c r="R791" s="179"/>
      <c r="S791" s="179"/>
      <c r="T791" s="179"/>
      <c r="U791" s="179"/>
      <c r="V791" s="179"/>
      <c r="W791" s="179"/>
      <c r="X791" s="179"/>
      <c r="Y791" s="179"/>
      <c r="Z791" s="179"/>
      <c r="AA791" s="179"/>
      <c r="AB791" s="179"/>
      <c r="AC791" s="179"/>
      <c r="AD791" s="179"/>
      <c r="AE791" s="179"/>
      <c r="AF791" s="179"/>
      <c r="AG791" s="179"/>
      <c r="AH791" s="179"/>
      <c r="AI791" s="179"/>
      <c r="AJ791" s="179"/>
      <c r="AK791" s="179"/>
      <c r="AL791" s="179"/>
      <c r="AM791" s="179"/>
      <c r="AN791" s="179"/>
      <c r="AO791" s="180"/>
      <c r="AQ791" s="180"/>
    </row>
    <row r="792" spans="2:43" s="126" customFormat="1" ht="6.75" customHeight="1">
      <c r="B792" s="179"/>
      <c r="C792" s="179"/>
      <c r="D792" s="179"/>
      <c r="E792" s="179"/>
      <c r="F792" s="179"/>
      <c r="G792" s="179"/>
      <c r="H792" s="179"/>
      <c r="I792" s="179"/>
      <c r="J792" s="179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80"/>
      <c r="AQ792" s="180"/>
    </row>
    <row r="793" spans="2:43" s="126" customFormat="1" ht="6.75" customHeight="1">
      <c r="B793" s="179"/>
      <c r="C793" s="179"/>
      <c r="D793" s="179"/>
      <c r="E793" s="179"/>
      <c r="F793" s="179"/>
      <c r="G793" s="179"/>
      <c r="H793" s="179"/>
      <c r="I793" s="179"/>
      <c r="J793" s="179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80"/>
      <c r="AQ793" s="180"/>
    </row>
    <row r="794" spans="2:43" s="126" customFormat="1" ht="6.75" customHeight="1">
      <c r="B794" s="179"/>
      <c r="C794" s="179"/>
      <c r="D794" s="179"/>
      <c r="E794" s="179"/>
      <c r="F794" s="179"/>
      <c r="G794" s="179"/>
      <c r="H794" s="179"/>
      <c r="I794" s="179"/>
      <c r="J794" s="179"/>
      <c r="K794" s="179"/>
      <c r="L794" s="179"/>
      <c r="M794" s="179"/>
      <c r="N794" s="179"/>
      <c r="O794" s="179"/>
      <c r="P794" s="179"/>
      <c r="Q794" s="179"/>
      <c r="R794" s="179"/>
      <c r="S794" s="179"/>
      <c r="T794" s="179"/>
      <c r="U794" s="179"/>
      <c r="V794" s="179"/>
      <c r="W794" s="179"/>
      <c r="X794" s="179"/>
      <c r="Y794" s="179"/>
      <c r="Z794" s="179"/>
      <c r="AA794" s="179"/>
      <c r="AB794" s="179"/>
      <c r="AC794" s="179"/>
      <c r="AD794" s="179"/>
      <c r="AE794" s="179"/>
      <c r="AF794" s="179"/>
      <c r="AG794" s="179"/>
      <c r="AH794" s="179"/>
      <c r="AI794" s="179"/>
      <c r="AJ794" s="179"/>
      <c r="AK794" s="179"/>
      <c r="AL794" s="179"/>
      <c r="AM794" s="179"/>
      <c r="AN794" s="179"/>
      <c r="AO794" s="180"/>
      <c r="AQ794" s="180"/>
    </row>
    <row r="795" spans="2:43" s="126" customFormat="1" ht="6.75" customHeight="1">
      <c r="B795" s="179"/>
      <c r="C795" s="179"/>
      <c r="D795" s="179"/>
      <c r="E795" s="179"/>
      <c r="F795" s="179"/>
      <c r="G795" s="179"/>
      <c r="H795" s="179"/>
      <c r="I795" s="179"/>
      <c r="J795" s="179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80"/>
      <c r="AQ795" s="180"/>
    </row>
    <row r="796" spans="2:43" s="126" customFormat="1" ht="6.75" customHeight="1">
      <c r="B796" s="179"/>
      <c r="C796" s="179"/>
      <c r="D796" s="179"/>
      <c r="E796" s="179"/>
      <c r="F796" s="179"/>
      <c r="G796" s="179"/>
      <c r="H796" s="179"/>
      <c r="I796" s="179"/>
      <c r="J796" s="179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80"/>
      <c r="AQ796" s="180"/>
    </row>
    <row r="797" spans="2:43" s="126" customFormat="1" ht="6.75" customHeight="1">
      <c r="B797" s="179"/>
      <c r="C797" s="179"/>
      <c r="D797" s="179"/>
      <c r="E797" s="179"/>
      <c r="F797" s="179"/>
      <c r="G797" s="179"/>
      <c r="H797" s="179"/>
      <c r="I797" s="179"/>
      <c r="J797" s="179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80"/>
      <c r="AQ797" s="180"/>
    </row>
    <row r="798" spans="2:43" s="126" customFormat="1" ht="6.75" customHeight="1">
      <c r="B798" s="179"/>
      <c r="C798" s="179"/>
      <c r="D798" s="179"/>
      <c r="E798" s="179"/>
      <c r="F798" s="179"/>
      <c r="G798" s="179"/>
      <c r="H798" s="179"/>
      <c r="I798" s="179"/>
      <c r="J798" s="179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80"/>
      <c r="AQ798" s="180"/>
    </row>
    <row r="799" spans="2:43" s="126" customFormat="1" ht="6.75" customHeight="1">
      <c r="B799" s="179"/>
      <c r="C799" s="179"/>
      <c r="D799" s="179"/>
      <c r="E799" s="179"/>
      <c r="F799" s="179"/>
      <c r="G799" s="179"/>
      <c r="H799" s="179"/>
      <c r="I799" s="179"/>
      <c r="J799" s="179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80"/>
      <c r="AQ799" s="180"/>
    </row>
    <row r="800" spans="2:43" s="126" customFormat="1" ht="6.75" customHeight="1">
      <c r="B800" s="179"/>
      <c r="C800" s="179"/>
      <c r="D800" s="179"/>
      <c r="E800" s="179"/>
      <c r="F800" s="179"/>
      <c r="G800" s="179"/>
      <c r="H800" s="179"/>
      <c r="I800" s="179"/>
      <c r="J800" s="179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80"/>
      <c r="AQ800" s="180"/>
    </row>
    <row r="801" spans="2:43" s="126" customFormat="1" ht="6.75" customHeight="1">
      <c r="B801" s="179"/>
      <c r="C801" s="179"/>
      <c r="D801" s="179"/>
      <c r="E801" s="179"/>
      <c r="F801" s="179"/>
      <c r="G801" s="179"/>
      <c r="H801" s="179"/>
      <c r="I801" s="179"/>
      <c r="J801" s="179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80"/>
      <c r="AQ801" s="180"/>
    </row>
    <row r="802" spans="2:43" s="126" customFormat="1" ht="6.75" customHeight="1">
      <c r="B802" s="179"/>
      <c r="C802" s="179"/>
      <c r="D802" s="179"/>
      <c r="E802" s="179"/>
      <c r="F802" s="179"/>
      <c r="G802" s="179"/>
      <c r="H802" s="179"/>
      <c r="I802" s="179"/>
      <c r="J802" s="179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80"/>
      <c r="AQ802" s="180"/>
    </row>
    <row r="803" spans="2:43" s="126" customFormat="1" ht="6.75" customHeight="1">
      <c r="B803" s="179"/>
      <c r="C803" s="179"/>
      <c r="D803" s="179"/>
      <c r="E803" s="179"/>
      <c r="F803" s="179"/>
      <c r="G803" s="179"/>
      <c r="H803" s="179"/>
      <c r="I803" s="179"/>
      <c r="J803" s="179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80"/>
      <c r="AQ803" s="180"/>
    </row>
    <row r="804" spans="2:43" s="126" customFormat="1" ht="6.75" customHeight="1">
      <c r="B804" s="179"/>
      <c r="C804" s="179"/>
      <c r="D804" s="179"/>
      <c r="E804" s="179"/>
      <c r="F804" s="179"/>
      <c r="G804" s="179"/>
      <c r="H804" s="179"/>
      <c r="I804" s="179"/>
      <c r="J804" s="179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80"/>
      <c r="AQ804" s="180"/>
    </row>
    <row r="805" spans="2:43" s="126" customFormat="1" ht="6.75" customHeight="1">
      <c r="B805" s="179"/>
      <c r="C805" s="179"/>
      <c r="D805" s="179"/>
      <c r="E805" s="179"/>
      <c r="F805" s="179"/>
      <c r="G805" s="179"/>
      <c r="H805" s="179"/>
      <c r="I805" s="179"/>
      <c r="J805" s="179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80"/>
      <c r="AQ805" s="180"/>
    </row>
    <row r="806" spans="2:43" s="126" customFormat="1" ht="6.75" customHeight="1">
      <c r="B806" s="179"/>
      <c r="C806" s="179"/>
      <c r="D806" s="179"/>
      <c r="E806" s="179"/>
      <c r="F806" s="179"/>
      <c r="G806" s="179"/>
      <c r="H806" s="179"/>
      <c r="I806" s="179"/>
      <c r="J806" s="179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80"/>
      <c r="AQ806" s="180"/>
    </row>
    <row r="807" spans="2:43" s="126" customFormat="1" ht="6.75" customHeight="1">
      <c r="B807" s="179"/>
      <c r="C807" s="179"/>
      <c r="D807" s="179"/>
      <c r="E807" s="179"/>
      <c r="F807" s="179"/>
      <c r="G807" s="179"/>
      <c r="H807" s="179"/>
      <c r="I807" s="179"/>
      <c r="J807" s="179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80"/>
      <c r="AQ807" s="180"/>
    </row>
    <row r="808" spans="2:43" s="126" customFormat="1" ht="6.75" customHeight="1">
      <c r="B808" s="179"/>
      <c r="C808" s="179"/>
      <c r="D808" s="179"/>
      <c r="E808" s="179"/>
      <c r="F808" s="179"/>
      <c r="G808" s="179"/>
      <c r="H808" s="179"/>
      <c r="I808" s="179"/>
      <c r="J808" s="179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80"/>
      <c r="AQ808" s="180"/>
    </row>
    <row r="809" spans="2:43" s="126" customFormat="1" ht="6.75" customHeight="1">
      <c r="B809" s="179"/>
      <c r="C809" s="179"/>
      <c r="D809" s="179"/>
      <c r="E809" s="179"/>
      <c r="F809" s="179"/>
      <c r="G809" s="179"/>
      <c r="H809" s="179"/>
      <c r="I809" s="179"/>
      <c r="J809" s="179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80"/>
      <c r="AQ809" s="180"/>
    </row>
    <row r="810" spans="2:43" s="126" customFormat="1" ht="6.75" customHeight="1">
      <c r="B810" s="179"/>
      <c r="C810" s="179"/>
      <c r="D810" s="179"/>
      <c r="E810" s="179"/>
      <c r="F810" s="179"/>
      <c r="G810" s="179"/>
      <c r="H810" s="179"/>
      <c r="I810" s="179"/>
      <c r="J810" s="179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80"/>
      <c r="AQ810" s="180"/>
    </row>
    <row r="811" spans="2:43" s="126" customFormat="1" ht="6.75" customHeight="1">
      <c r="B811" s="179"/>
      <c r="C811" s="179"/>
      <c r="D811" s="179"/>
      <c r="E811" s="179"/>
      <c r="F811" s="179"/>
      <c r="G811" s="179"/>
      <c r="H811" s="179"/>
      <c r="I811" s="179"/>
      <c r="J811" s="179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80"/>
      <c r="AQ811" s="180"/>
    </row>
    <row r="812" spans="2:43" s="126" customFormat="1" ht="6.75" customHeight="1">
      <c r="B812" s="179"/>
      <c r="C812" s="179"/>
      <c r="D812" s="179"/>
      <c r="E812" s="179"/>
      <c r="F812" s="179"/>
      <c r="G812" s="179"/>
      <c r="H812" s="179"/>
      <c r="I812" s="179"/>
      <c r="J812" s="179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80"/>
      <c r="AQ812" s="180"/>
    </row>
    <row r="813" spans="2:43" s="126" customFormat="1" ht="6.75" customHeight="1">
      <c r="B813" s="179"/>
      <c r="C813" s="179"/>
      <c r="D813" s="179"/>
      <c r="E813" s="179"/>
      <c r="F813" s="179"/>
      <c r="G813" s="179"/>
      <c r="H813" s="179"/>
      <c r="I813" s="179"/>
      <c r="J813" s="179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80"/>
      <c r="AQ813" s="180"/>
    </row>
    <row r="814" spans="2:43" s="126" customFormat="1" ht="6.75" customHeight="1">
      <c r="B814" s="179"/>
      <c r="C814" s="179"/>
      <c r="D814" s="179"/>
      <c r="E814" s="179"/>
      <c r="F814" s="179"/>
      <c r="G814" s="179"/>
      <c r="H814" s="179"/>
      <c r="I814" s="179"/>
      <c r="J814" s="179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80"/>
      <c r="AQ814" s="180"/>
    </row>
    <row r="815" spans="2:43" s="126" customFormat="1" ht="6.75" customHeight="1">
      <c r="B815" s="179"/>
      <c r="C815" s="179"/>
      <c r="D815" s="179"/>
      <c r="E815" s="179"/>
      <c r="F815" s="179"/>
      <c r="G815" s="179"/>
      <c r="H815" s="179"/>
      <c r="I815" s="179"/>
      <c r="J815" s="179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80"/>
      <c r="AQ815" s="180"/>
    </row>
    <row r="816" spans="2:43" s="126" customFormat="1" ht="6.75" customHeight="1">
      <c r="B816" s="179"/>
      <c r="C816" s="179"/>
      <c r="D816" s="179"/>
      <c r="E816" s="179"/>
      <c r="F816" s="179"/>
      <c r="G816" s="179"/>
      <c r="H816" s="179"/>
      <c r="I816" s="179"/>
      <c r="J816" s="179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80"/>
      <c r="AQ816" s="180"/>
    </row>
    <row r="817" spans="2:43" s="126" customFormat="1" ht="6.75" customHeight="1">
      <c r="B817" s="179"/>
      <c r="C817" s="179"/>
      <c r="D817" s="179"/>
      <c r="E817" s="179"/>
      <c r="F817" s="179"/>
      <c r="G817" s="179"/>
      <c r="H817" s="179"/>
      <c r="I817" s="179"/>
      <c r="J817" s="179"/>
      <c r="K817" s="179"/>
      <c r="L817" s="179"/>
      <c r="M817" s="179"/>
      <c r="N817" s="179"/>
      <c r="O817" s="179"/>
      <c r="P817" s="179"/>
      <c r="Q817" s="179"/>
      <c r="R817" s="179"/>
      <c r="S817" s="179"/>
      <c r="T817" s="179"/>
      <c r="U817" s="179"/>
      <c r="V817" s="179"/>
      <c r="W817" s="179"/>
      <c r="X817" s="179"/>
      <c r="Y817" s="179"/>
      <c r="Z817" s="179"/>
      <c r="AA817" s="179"/>
      <c r="AB817" s="179"/>
      <c r="AC817" s="179"/>
      <c r="AD817" s="179"/>
      <c r="AE817" s="179"/>
      <c r="AF817" s="179"/>
      <c r="AG817" s="179"/>
      <c r="AH817" s="179"/>
      <c r="AI817" s="179"/>
      <c r="AJ817" s="179"/>
      <c r="AK817" s="179"/>
      <c r="AL817" s="179"/>
      <c r="AM817" s="179"/>
      <c r="AN817" s="179"/>
      <c r="AO817" s="180"/>
      <c r="AQ817" s="180"/>
    </row>
    <row r="818" spans="2:43" s="126" customFormat="1" ht="6.75" customHeight="1">
      <c r="B818" s="179"/>
      <c r="C818" s="179"/>
      <c r="D818" s="179"/>
      <c r="E818" s="179"/>
      <c r="F818" s="179"/>
      <c r="G818" s="179"/>
      <c r="H818" s="179"/>
      <c r="I818" s="179"/>
      <c r="J818" s="179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80"/>
      <c r="AQ818" s="180"/>
    </row>
    <row r="819" spans="2:43" s="126" customFormat="1" ht="6.75" customHeight="1">
      <c r="B819" s="179"/>
      <c r="C819" s="179"/>
      <c r="D819" s="179"/>
      <c r="E819" s="179"/>
      <c r="F819" s="179"/>
      <c r="G819" s="179"/>
      <c r="H819" s="179"/>
      <c r="I819" s="179"/>
      <c r="J819" s="179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80"/>
      <c r="AQ819" s="180"/>
    </row>
    <row r="820" spans="2:43" s="126" customFormat="1" ht="6.75" customHeight="1">
      <c r="B820" s="179"/>
      <c r="C820" s="179"/>
      <c r="D820" s="179"/>
      <c r="E820" s="179"/>
      <c r="F820" s="179"/>
      <c r="G820" s="179"/>
      <c r="H820" s="179"/>
      <c r="I820" s="179"/>
      <c r="J820" s="179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80"/>
      <c r="AQ820" s="180"/>
    </row>
    <row r="821" spans="2:43" s="126" customFormat="1" ht="6.75" customHeight="1">
      <c r="B821" s="179"/>
      <c r="C821" s="179"/>
      <c r="D821" s="179"/>
      <c r="E821" s="179"/>
      <c r="F821" s="179"/>
      <c r="G821" s="179"/>
      <c r="H821" s="179"/>
      <c r="I821" s="179"/>
      <c r="J821" s="179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80"/>
      <c r="AQ821" s="180"/>
    </row>
    <row r="822" spans="2:43" s="126" customFormat="1" ht="6.75" customHeight="1">
      <c r="B822" s="179"/>
      <c r="C822" s="179"/>
      <c r="D822" s="179"/>
      <c r="E822" s="179"/>
      <c r="F822" s="179"/>
      <c r="G822" s="179"/>
      <c r="H822" s="179"/>
      <c r="I822" s="179"/>
      <c r="J822" s="179"/>
      <c r="K822" s="179"/>
      <c r="L822" s="179"/>
      <c r="M822" s="179"/>
      <c r="N822" s="179"/>
      <c r="O822" s="179"/>
      <c r="P822" s="179"/>
      <c r="Q822" s="179"/>
      <c r="R822" s="179"/>
      <c r="S822" s="179"/>
      <c r="T822" s="179"/>
      <c r="U822" s="179"/>
      <c r="V822" s="179"/>
      <c r="W822" s="179"/>
      <c r="X822" s="179"/>
      <c r="Y822" s="179"/>
      <c r="Z822" s="179"/>
      <c r="AA822" s="179"/>
      <c r="AB822" s="179"/>
      <c r="AC822" s="179"/>
      <c r="AD822" s="179"/>
      <c r="AE822" s="179"/>
      <c r="AF822" s="179"/>
      <c r="AG822" s="179"/>
      <c r="AH822" s="179"/>
      <c r="AI822" s="179"/>
      <c r="AJ822" s="179"/>
      <c r="AK822" s="179"/>
      <c r="AL822" s="179"/>
      <c r="AM822" s="179"/>
      <c r="AN822" s="179"/>
      <c r="AO822" s="180"/>
      <c r="AQ822" s="180"/>
    </row>
    <row r="823" spans="2:43" s="126" customFormat="1" ht="6.75" customHeight="1">
      <c r="B823" s="179"/>
      <c r="C823" s="179"/>
      <c r="D823" s="179"/>
      <c r="E823" s="179"/>
      <c r="F823" s="179"/>
      <c r="G823" s="179"/>
      <c r="H823" s="179"/>
      <c r="I823" s="179"/>
      <c r="J823" s="179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80"/>
      <c r="AQ823" s="180"/>
    </row>
    <row r="824" spans="2:43" s="126" customFormat="1" ht="6.75" customHeight="1">
      <c r="B824" s="179"/>
      <c r="C824" s="179"/>
      <c r="D824" s="179"/>
      <c r="E824" s="179"/>
      <c r="F824" s="179"/>
      <c r="G824" s="179"/>
      <c r="H824" s="179"/>
      <c r="I824" s="179"/>
      <c r="J824" s="179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80"/>
      <c r="AQ824" s="180"/>
    </row>
    <row r="825" spans="2:43" s="126" customFormat="1" ht="6.75" customHeight="1">
      <c r="B825" s="179"/>
      <c r="C825" s="179"/>
      <c r="D825" s="179"/>
      <c r="E825" s="179"/>
      <c r="F825" s="179"/>
      <c r="G825" s="179"/>
      <c r="H825" s="179"/>
      <c r="I825" s="179"/>
      <c r="J825" s="179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80"/>
      <c r="AQ825" s="180"/>
    </row>
    <row r="826" spans="2:43" s="126" customFormat="1" ht="6.75" customHeight="1">
      <c r="B826" s="179"/>
      <c r="C826" s="179"/>
      <c r="D826" s="179"/>
      <c r="E826" s="179"/>
      <c r="F826" s="179"/>
      <c r="G826" s="179"/>
      <c r="H826" s="179"/>
      <c r="I826" s="179"/>
      <c r="J826" s="179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80"/>
      <c r="AQ826" s="180"/>
    </row>
    <row r="827" spans="2:43" s="126" customFormat="1" ht="6.75" customHeight="1">
      <c r="B827" s="179"/>
      <c r="C827" s="179"/>
      <c r="D827" s="179"/>
      <c r="E827" s="179"/>
      <c r="F827" s="179"/>
      <c r="G827" s="179"/>
      <c r="H827" s="179"/>
      <c r="I827" s="179"/>
      <c r="J827" s="179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80"/>
      <c r="AQ827" s="180"/>
    </row>
    <row r="828" spans="2:43" s="126" customFormat="1" ht="6.75" customHeight="1">
      <c r="B828" s="179"/>
      <c r="C828" s="179"/>
      <c r="D828" s="179"/>
      <c r="E828" s="179"/>
      <c r="F828" s="179"/>
      <c r="G828" s="179"/>
      <c r="H828" s="179"/>
      <c r="I828" s="179"/>
      <c r="J828" s="179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80"/>
      <c r="AQ828" s="180"/>
    </row>
    <row r="829" spans="2:43" s="126" customFormat="1" ht="6.75" customHeight="1">
      <c r="B829" s="179"/>
      <c r="C829" s="179"/>
      <c r="D829" s="179"/>
      <c r="E829" s="179"/>
      <c r="F829" s="179"/>
      <c r="G829" s="179"/>
      <c r="H829" s="179"/>
      <c r="I829" s="179"/>
      <c r="J829" s="179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80"/>
      <c r="AQ829" s="180"/>
    </row>
    <row r="830" spans="2:43" s="126" customFormat="1" ht="6.75" customHeight="1">
      <c r="B830" s="179"/>
      <c r="C830" s="179"/>
      <c r="D830" s="179"/>
      <c r="E830" s="179"/>
      <c r="F830" s="179"/>
      <c r="G830" s="179"/>
      <c r="H830" s="179"/>
      <c r="I830" s="179"/>
      <c r="J830" s="179"/>
      <c r="K830" s="179"/>
      <c r="L830" s="179"/>
      <c r="M830" s="179"/>
      <c r="N830" s="179"/>
      <c r="O830" s="179"/>
      <c r="P830" s="179"/>
      <c r="Q830" s="179"/>
      <c r="R830" s="179"/>
      <c r="S830" s="179"/>
      <c r="T830" s="179"/>
      <c r="U830" s="179"/>
      <c r="V830" s="179"/>
      <c r="W830" s="179"/>
      <c r="X830" s="179"/>
      <c r="Y830" s="179"/>
      <c r="Z830" s="179"/>
      <c r="AA830" s="179"/>
      <c r="AB830" s="179"/>
      <c r="AC830" s="179"/>
      <c r="AD830" s="179"/>
      <c r="AE830" s="179"/>
      <c r="AF830" s="179"/>
      <c r="AG830" s="179"/>
      <c r="AH830" s="179"/>
      <c r="AI830" s="179"/>
      <c r="AJ830" s="179"/>
      <c r="AK830" s="179"/>
      <c r="AL830" s="179"/>
      <c r="AM830" s="179"/>
      <c r="AN830" s="179"/>
      <c r="AO830" s="180"/>
      <c r="AQ830" s="180"/>
    </row>
    <row r="831" spans="2:43" s="126" customFormat="1" ht="6.75" customHeight="1">
      <c r="B831" s="179"/>
      <c r="C831" s="179"/>
      <c r="D831" s="179"/>
      <c r="E831" s="179"/>
      <c r="F831" s="179"/>
      <c r="G831" s="179"/>
      <c r="H831" s="179"/>
      <c r="I831" s="179"/>
      <c r="J831" s="179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80"/>
      <c r="AQ831" s="180"/>
    </row>
    <row r="832" spans="2:43" s="126" customFormat="1" ht="6.75" customHeight="1">
      <c r="B832" s="179"/>
      <c r="C832" s="179"/>
      <c r="D832" s="179"/>
      <c r="E832" s="179"/>
      <c r="F832" s="179"/>
      <c r="G832" s="179"/>
      <c r="H832" s="179"/>
      <c r="I832" s="179"/>
      <c r="J832" s="179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80"/>
      <c r="AQ832" s="180"/>
    </row>
    <row r="833" spans="2:43" s="126" customFormat="1" ht="6.75" customHeight="1">
      <c r="B833" s="179"/>
      <c r="C833" s="179"/>
      <c r="D833" s="179"/>
      <c r="E833" s="179"/>
      <c r="F833" s="179"/>
      <c r="G833" s="179"/>
      <c r="H833" s="179"/>
      <c r="I833" s="179"/>
      <c r="J833" s="179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80"/>
      <c r="AQ833" s="180"/>
    </row>
    <row r="834" spans="2:43" s="126" customFormat="1" ht="6.75" customHeight="1">
      <c r="B834" s="179"/>
      <c r="C834" s="179"/>
      <c r="D834" s="179"/>
      <c r="E834" s="179"/>
      <c r="F834" s="179"/>
      <c r="G834" s="179"/>
      <c r="H834" s="179"/>
      <c r="I834" s="179"/>
      <c r="J834" s="179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80"/>
      <c r="AQ834" s="180"/>
    </row>
    <row r="835" spans="2:43" s="126" customFormat="1" ht="6.75" customHeight="1">
      <c r="B835" s="179"/>
      <c r="C835" s="179"/>
      <c r="D835" s="179"/>
      <c r="E835" s="179"/>
      <c r="F835" s="179"/>
      <c r="G835" s="179"/>
      <c r="H835" s="179"/>
      <c r="I835" s="179"/>
      <c r="J835" s="179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80"/>
      <c r="AQ835" s="180"/>
    </row>
    <row r="836" spans="2:43" s="126" customFormat="1" ht="6.75" customHeight="1">
      <c r="B836" s="179"/>
      <c r="C836" s="179"/>
      <c r="D836" s="179"/>
      <c r="E836" s="179"/>
      <c r="F836" s="179"/>
      <c r="G836" s="179"/>
      <c r="H836" s="179"/>
      <c r="I836" s="179"/>
      <c r="J836" s="179"/>
      <c r="K836" s="179"/>
      <c r="L836" s="179"/>
      <c r="M836" s="179"/>
      <c r="N836" s="179"/>
      <c r="O836" s="179"/>
      <c r="P836" s="179"/>
      <c r="Q836" s="179"/>
      <c r="R836" s="179"/>
      <c r="S836" s="179"/>
      <c r="T836" s="179"/>
      <c r="U836" s="179"/>
      <c r="V836" s="179"/>
      <c r="W836" s="179"/>
      <c r="X836" s="179"/>
      <c r="Y836" s="179"/>
      <c r="Z836" s="179"/>
      <c r="AA836" s="179"/>
      <c r="AB836" s="179"/>
      <c r="AC836" s="179"/>
      <c r="AD836" s="179"/>
      <c r="AE836" s="179"/>
      <c r="AF836" s="179"/>
      <c r="AG836" s="179"/>
      <c r="AH836" s="179"/>
      <c r="AI836" s="179"/>
      <c r="AJ836" s="179"/>
      <c r="AK836" s="179"/>
      <c r="AL836" s="179"/>
      <c r="AM836" s="179"/>
      <c r="AN836" s="179"/>
      <c r="AO836" s="180"/>
      <c r="AQ836" s="180"/>
    </row>
    <row r="837" spans="2:43" s="126" customFormat="1" ht="6.75" customHeight="1">
      <c r="B837" s="179"/>
      <c r="C837" s="179"/>
      <c r="D837" s="179"/>
      <c r="E837" s="179"/>
      <c r="F837" s="179"/>
      <c r="G837" s="179"/>
      <c r="H837" s="179"/>
      <c r="I837" s="179"/>
      <c r="J837" s="179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80"/>
      <c r="AQ837" s="180"/>
    </row>
    <row r="838" spans="2:43" s="126" customFormat="1" ht="6.75" customHeight="1">
      <c r="B838" s="179"/>
      <c r="C838" s="179"/>
      <c r="D838" s="179"/>
      <c r="E838" s="179"/>
      <c r="F838" s="179"/>
      <c r="G838" s="179"/>
      <c r="H838" s="179"/>
      <c r="I838" s="179"/>
      <c r="J838" s="179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80"/>
      <c r="AQ838" s="180"/>
    </row>
    <row r="839" spans="2:43" s="126" customFormat="1" ht="6.75" customHeight="1">
      <c r="B839" s="179"/>
      <c r="C839" s="179"/>
      <c r="D839" s="179"/>
      <c r="E839" s="179"/>
      <c r="F839" s="179"/>
      <c r="G839" s="179"/>
      <c r="H839" s="179"/>
      <c r="I839" s="179"/>
      <c r="J839" s="179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80"/>
      <c r="AQ839" s="180"/>
    </row>
    <row r="840" spans="2:43" s="126" customFormat="1" ht="6.75" customHeight="1">
      <c r="B840" s="179"/>
      <c r="C840" s="179"/>
      <c r="D840" s="179"/>
      <c r="E840" s="179"/>
      <c r="F840" s="179"/>
      <c r="G840" s="179"/>
      <c r="H840" s="179"/>
      <c r="I840" s="179"/>
      <c r="J840" s="179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80"/>
      <c r="AQ840" s="180"/>
    </row>
    <row r="841" spans="2:43" s="126" customFormat="1" ht="6.75" customHeight="1">
      <c r="B841" s="179"/>
      <c r="C841" s="179"/>
      <c r="D841" s="179"/>
      <c r="E841" s="179"/>
      <c r="F841" s="179"/>
      <c r="G841" s="179"/>
      <c r="H841" s="179"/>
      <c r="I841" s="179"/>
      <c r="J841" s="179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80"/>
      <c r="AQ841" s="180"/>
    </row>
    <row r="842" spans="2:43" s="126" customFormat="1" ht="6.75" customHeight="1">
      <c r="B842" s="179"/>
      <c r="C842" s="179"/>
      <c r="D842" s="179"/>
      <c r="E842" s="179"/>
      <c r="F842" s="179"/>
      <c r="G842" s="179"/>
      <c r="H842" s="179"/>
      <c r="I842" s="179"/>
      <c r="J842" s="179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80"/>
      <c r="AQ842" s="180"/>
    </row>
    <row r="843" spans="2:43" s="126" customFormat="1" ht="6.75" customHeight="1">
      <c r="B843" s="179"/>
      <c r="C843" s="179"/>
      <c r="D843" s="179"/>
      <c r="E843" s="179"/>
      <c r="F843" s="179"/>
      <c r="G843" s="179"/>
      <c r="H843" s="179"/>
      <c r="I843" s="179"/>
      <c r="J843" s="179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80"/>
      <c r="AQ843" s="180"/>
    </row>
    <row r="844" spans="2:43" s="126" customFormat="1" ht="6.75" customHeight="1">
      <c r="B844" s="179"/>
      <c r="C844" s="179"/>
      <c r="D844" s="179"/>
      <c r="E844" s="179"/>
      <c r="F844" s="179"/>
      <c r="G844" s="179"/>
      <c r="H844" s="179"/>
      <c r="I844" s="179"/>
      <c r="J844" s="179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80"/>
      <c r="AQ844" s="180"/>
    </row>
    <row r="845" spans="2:43" s="126" customFormat="1" ht="6.75" customHeight="1">
      <c r="B845" s="179"/>
      <c r="C845" s="179"/>
      <c r="D845" s="179"/>
      <c r="E845" s="179"/>
      <c r="F845" s="179"/>
      <c r="G845" s="179"/>
      <c r="H845" s="179"/>
      <c r="I845" s="179"/>
      <c r="J845" s="179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80"/>
      <c r="AQ845" s="180"/>
    </row>
    <row r="846" spans="2:43" s="126" customFormat="1" ht="6.75" customHeight="1">
      <c r="B846" s="179"/>
      <c r="C846" s="179"/>
      <c r="D846" s="179"/>
      <c r="E846" s="179"/>
      <c r="F846" s="179"/>
      <c r="G846" s="179"/>
      <c r="H846" s="179"/>
      <c r="I846" s="179"/>
      <c r="J846" s="179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80"/>
      <c r="AQ846" s="180"/>
    </row>
    <row r="847" spans="2:43" s="126" customFormat="1" ht="6.75" customHeight="1">
      <c r="B847" s="179"/>
      <c r="C847" s="179"/>
      <c r="D847" s="179"/>
      <c r="E847" s="179"/>
      <c r="F847" s="179"/>
      <c r="G847" s="179"/>
      <c r="H847" s="179"/>
      <c r="I847" s="179"/>
      <c r="J847" s="179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80"/>
      <c r="AQ847" s="180"/>
    </row>
    <row r="848" spans="2:43" s="126" customFormat="1" ht="6.75" customHeight="1">
      <c r="B848" s="179"/>
      <c r="C848" s="179"/>
      <c r="D848" s="179"/>
      <c r="E848" s="179"/>
      <c r="F848" s="179"/>
      <c r="G848" s="179"/>
      <c r="H848" s="179"/>
      <c r="I848" s="179"/>
      <c r="J848" s="179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80"/>
      <c r="AQ848" s="180"/>
    </row>
    <row r="849" spans="2:43" s="126" customFormat="1" ht="6.75" customHeight="1">
      <c r="B849" s="179"/>
      <c r="C849" s="179"/>
      <c r="D849" s="179"/>
      <c r="E849" s="179"/>
      <c r="F849" s="179"/>
      <c r="G849" s="179"/>
      <c r="H849" s="179"/>
      <c r="I849" s="179"/>
      <c r="J849" s="179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80"/>
      <c r="AQ849" s="180"/>
    </row>
    <row r="850" spans="2:43" s="126" customFormat="1" ht="6.75" customHeight="1">
      <c r="B850" s="179"/>
      <c r="C850" s="179"/>
      <c r="D850" s="179"/>
      <c r="E850" s="179"/>
      <c r="F850" s="179"/>
      <c r="G850" s="179"/>
      <c r="H850" s="179"/>
      <c r="I850" s="179"/>
      <c r="J850" s="179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80"/>
      <c r="AQ850" s="180"/>
    </row>
    <row r="851" spans="2:43" s="126" customFormat="1" ht="6.75" customHeight="1">
      <c r="B851" s="179"/>
      <c r="C851" s="179"/>
      <c r="D851" s="179"/>
      <c r="E851" s="179"/>
      <c r="F851" s="179"/>
      <c r="G851" s="179"/>
      <c r="H851" s="179"/>
      <c r="I851" s="179"/>
      <c r="J851" s="179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80"/>
      <c r="AQ851" s="180"/>
    </row>
    <row r="852" spans="2:43" s="126" customFormat="1" ht="6.75" customHeight="1">
      <c r="B852" s="179"/>
      <c r="C852" s="179"/>
      <c r="D852" s="179"/>
      <c r="E852" s="179"/>
      <c r="F852" s="179"/>
      <c r="G852" s="179"/>
      <c r="H852" s="179"/>
      <c r="I852" s="179"/>
      <c r="J852" s="179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80"/>
      <c r="AQ852" s="180"/>
    </row>
    <row r="853" spans="2:43" s="126" customFormat="1" ht="6.75" customHeight="1">
      <c r="B853" s="179"/>
      <c r="C853" s="179"/>
      <c r="D853" s="179"/>
      <c r="E853" s="179"/>
      <c r="F853" s="179"/>
      <c r="G853" s="179"/>
      <c r="H853" s="179"/>
      <c r="I853" s="179"/>
      <c r="J853" s="179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80"/>
      <c r="AQ853" s="180"/>
    </row>
    <row r="854" spans="2:43" s="126" customFormat="1" ht="6.75" customHeight="1">
      <c r="B854" s="179"/>
      <c r="C854" s="179"/>
      <c r="D854" s="179"/>
      <c r="E854" s="179"/>
      <c r="F854" s="179"/>
      <c r="G854" s="179"/>
      <c r="H854" s="179"/>
      <c r="I854" s="179"/>
      <c r="J854" s="179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80"/>
      <c r="AQ854" s="180"/>
    </row>
    <row r="855" spans="2:43" s="126" customFormat="1" ht="6.75" customHeight="1">
      <c r="B855" s="179"/>
      <c r="C855" s="179"/>
      <c r="D855" s="179"/>
      <c r="E855" s="179"/>
      <c r="F855" s="179"/>
      <c r="G855" s="179"/>
      <c r="H855" s="179"/>
      <c r="I855" s="179"/>
      <c r="J855" s="179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80"/>
      <c r="AQ855" s="180"/>
    </row>
    <row r="856" spans="2:43" s="126" customFormat="1" ht="6.75" customHeight="1">
      <c r="B856" s="179"/>
      <c r="C856" s="179"/>
      <c r="D856" s="179"/>
      <c r="E856" s="179"/>
      <c r="F856" s="179"/>
      <c r="G856" s="179"/>
      <c r="H856" s="179"/>
      <c r="I856" s="179"/>
      <c r="J856" s="179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80"/>
      <c r="AQ856" s="180"/>
    </row>
    <row r="857" spans="2:43" s="126" customFormat="1" ht="6.75" customHeight="1">
      <c r="B857" s="179"/>
      <c r="C857" s="179"/>
      <c r="D857" s="179"/>
      <c r="E857" s="179"/>
      <c r="F857" s="179"/>
      <c r="G857" s="179"/>
      <c r="H857" s="179"/>
      <c r="I857" s="179"/>
      <c r="J857" s="179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80"/>
      <c r="AQ857" s="180"/>
    </row>
    <row r="858" spans="2:43" s="126" customFormat="1" ht="6.75" customHeight="1">
      <c r="B858" s="179"/>
      <c r="C858" s="179"/>
      <c r="D858" s="179"/>
      <c r="E858" s="179"/>
      <c r="F858" s="179"/>
      <c r="G858" s="179"/>
      <c r="H858" s="179"/>
      <c r="I858" s="179"/>
      <c r="J858" s="179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80"/>
      <c r="AQ858" s="180"/>
    </row>
    <row r="859" spans="2:43" s="126" customFormat="1" ht="6.75" customHeight="1">
      <c r="B859" s="179"/>
      <c r="C859" s="179"/>
      <c r="D859" s="179"/>
      <c r="E859" s="179"/>
      <c r="F859" s="179"/>
      <c r="G859" s="179"/>
      <c r="H859" s="179"/>
      <c r="I859" s="179"/>
      <c r="J859" s="179"/>
      <c r="K859" s="179"/>
      <c r="L859" s="179"/>
      <c r="M859" s="179"/>
      <c r="N859" s="179"/>
      <c r="O859" s="179"/>
      <c r="P859" s="179"/>
      <c r="Q859" s="179"/>
      <c r="R859" s="179"/>
      <c r="S859" s="179"/>
      <c r="T859" s="179"/>
      <c r="U859" s="179"/>
      <c r="V859" s="179"/>
      <c r="W859" s="179"/>
      <c r="X859" s="179"/>
      <c r="Y859" s="179"/>
      <c r="Z859" s="179"/>
      <c r="AA859" s="179"/>
      <c r="AB859" s="179"/>
      <c r="AC859" s="179"/>
      <c r="AD859" s="179"/>
      <c r="AE859" s="179"/>
      <c r="AF859" s="179"/>
      <c r="AG859" s="179"/>
      <c r="AH859" s="179"/>
      <c r="AI859" s="179"/>
      <c r="AJ859" s="179"/>
      <c r="AK859" s="179"/>
      <c r="AL859" s="179"/>
      <c r="AM859" s="179"/>
      <c r="AN859" s="179"/>
      <c r="AO859" s="180"/>
      <c r="AQ859" s="180"/>
    </row>
    <row r="860" spans="2:43" s="126" customFormat="1" ht="6.75" customHeight="1">
      <c r="B860" s="179"/>
      <c r="C860" s="179"/>
      <c r="D860" s="179"/>
      <c r="E860" s="179"/>
      <c r="F860" s="179"/>
      <c r="G860" s="179"/>
      <c r="H860" s="179"/>
      <c r="I860" s="179"/>
      <c r="J860" s="179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80"/>
      <c r="AQ860" s="180"/>
    </row>
    <row r="861" spans="2:43" s="126" customFormat="1" ht="6.75" customHeight="1">
      <c r="B861" s="179"/>
      <c r="C861" s="179"/>
      <c r="D861" s="179"/>
      <c r="E861" s="179"/>
      <c r="F861" s="179"/>
      <c r="G861" s="179"/>
      <c r="H861" s="179"/>
      <c r="I861" s="179"/>
      <c r="J861" s="179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80"/>
      <c r="AQ861" s="180"/>
    </row>
    <row r="862" spans="2:43" s="126" customFormat="1" ht="6.75" customHeight="1">
      <c r="B862" s="179"/>
      <c r="C862" s="179"/>
      <c r="D862" s="179"/>
      <c r="E862" s="179"/>
      <c r="F862" s="179"/>
      <c r="G862" s="179"/>
      <c r="H862" s="179"/>
      <c r="I862" s="179"/>
      <c r="J862" s="179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80"/>
      <c r="AQ862" s="180"/>
    </row>
    <row r="863" spans="2:43" s="126" customFormat="1" ht="6.75" customHeight="1">
      <c r="B863" s="179"/>
      <c r="C863" s="179"/>
      <c r="D863" s="179"/>
      <c r="E863" s="179"/>
      <c r="F863" s="179"/>
      <c r="G863" s="179"/>
      <c r="H863" s="179"/>
      <c r="I863" s="179"/>
      <c r="J863" s="179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80"/>
      <c r="AQ863" s="180"/>
    </row>
    <row r="864" spans="2:43" s="126" customFormat="1" ht="6.75" customHeight="1">
      <c r="B864" s="179"/>
      <c r="C864" s="179"/>
      <c r="D864" s="179"/>
      <c r="E864" s="179"/>
      <c r="F864" s="179"/>
      <c r="G864" s="179"/>
      <c r="H864" s="179"/>
      <c r="I864" s="179"/>
      <c r="J864" s="179"/>
      <c r="K864" s="179"/>
      <c r="L864" s="179"/>
      <c r="M864" s="179"/>
      <c r="N864" s="179"/>
      <c r="O864" s="179"/>
      <c r="P864" s="179"/>
      <c r="Q864" s="179"/>
      <c r="R864" s="179"/>
      <c r="S864" s="179"/>
      <c r="T864" s="179"/>
      <c r="U864" s="179"/>
      <c r="V864" s="179"/>
      <c r="W864" s="179"/>
      <c r="X864" s="179"/>
      <c r="Y864" s="179"/>
      <c r="Z864" s="179"/>
      <c r="AA864" s="179"/>
      <c r="AB864" s="179"/>
      <c r="AC864" s="179"/>
      <c r="AD864" s="179"/>
      <c r="AE864" s="179"/>
      <c r="AF864" s="179"/>
      <c r="AG864" s="179"/>
      <c r="AH864" s="179"/>
      <c r="AI864" s="179"/>
      <c r="AJ864" s="179"/>
      <c r="AK864" s="179"/>
      <c r="AL864" s="179"/>
      <c r="AM864" s="179"/>
      <c r="AN864" s="179"/>
      <c r="AO864" s="180"/>
      <c r="AQ864" s="180"/>
    </row>
    <row r="865" spans="2:43" s="126" customFormat="1" ht="6.75" customHeight="1">
      <c r="B865" s="179"/>
      <c r="C865" s="179"/>
      <c r="D865" s="179"/>
      <c r="E865" s="179"/>
      <c r="F865" s="179"/>
      <c r="G865" s="179"/>
      <c r="H865" s="179"/>
      <c r="I865" s="179"/>
      <c r="J865" s="179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80"/>
      <c r="AQ865" s="180"/>
    </row>
    <row r="866" spans="2:43" s="126" customFormat="1" ht="6.75" customHeight="1">
      <c r="B866" s="179"/>
      <c r="C866" s="179"/>
      <c r="D866" s="179"/>
      <c r="E866" s="179"/>
      <c r="F866" s="179"/>
      <c r="G866" s="179"/>
      <c r="H866" s="179"/>
      <c r="I866" s="179"/>
      <c r="J866" s="179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80"/>
      <c r="AQ866" s="180"/>
    </row>
    <row r="867" spans="2:43" s="126" customFormat="1" ht="6.75" customHeight="1">
      <c r="B867" s="179"/>
      <c r="C867" s="179"/>
      <c r="D867" s="179"/>
      <c r="E867" s="179"/>
      <c r="F867" s="179"/>
      <c r="G867" s="179"/>
      <c r="H867" s="179"/>
      <c r="I867" s="179"/>
      <c r="J867" s="179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80"/>
      <c r="AQ867" s="180"/>
    </row>
    <row r="868" spans="2:43" s="126" customFormat="1" ht="6.75" customHeight="1">
      <c r="B868" s="179"/>
      <c r="C868" s="179"/>
      <c r="D868" s="179"/>
      <c r="E868" s="179"/>
      <c r="F868" s="179"/>
      <c r="G868" s="179"/>
      <c r="H868" s="179"/>
      <c r="I868" s="179"/>
      <c r="J868" s="179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80"/>
      <c r="AQ868" s="180"/>
    </row>
    <row r="869" spans="2:43" s="126" customFormat="1" ht="6.75" customHeight="1">
      <c r="B869" s="179"/>
      <c r="C869" s="179"/>
      <c r="D869" s="179"/>
      <c r="E869" s="179"/>
      <c r="F869" s="179"/>
      <c r="G869" s="179"/>
      <c r="H869" s="179"/>
      <c r="I869" s="179"/>
      <c r="J869" s="179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80"/>
      <c r="AQ869" s="180"/>
    </row>
    <row r="870" spans="2:43" s="126" customFormat="1" ht="6.75" customHeight="1">
      <c r="B870" s="179"/>
      <c r="C870" s="179"/>
      <c r="D870" s="179"/>
      <c r="E870" s="179"/>
      <c r="F870" s="179"/>
      <c r="G870" s="179"/>
      <c r="H870" s="179"/>
      <c r="I870" s="179"/>
      <c r="J870" s="179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80"/>
      <c r="AQ870" s="180"/>
    </row>
    <row r="871" spans="2:43" s="126" customFormat="1" ht="6.75" customHeight="1">
      <c r="B871" s="179"/>
      <c r="C871" s="179"/>
      <c r="D871" s="179"/>
      <c r="E871" s="179"/>
      <c r="F871" s="179"/>
      <c r="G871" s="179"/>
      <c r="H871" s="179"/>
      <c r="I871" s="179"/>
      <c r="J871" s="179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80"/>
      <c r="AQ871" s="180"/>
    </row>
    <row r="872" spans="2:43" s="126" customFormat="1" ht="6.75" customHeight="1">
      <c r="B872" s="179"/>
      <c r="C872" s="179"/>
      <c r="D872" s="179"/>
      <c r="E872" s="179"/>
      <c r="F872" s="179"/>
      <c r="G872" s="179"/>
      <c r="H872" s="179"/>
      <c r="I872" s="179"/>
      <c r="J872" s="179"/>
      <c r="K872" s="179"/>
      <c r="L872" s="179"/>
      <c r="M872" s="179"/>
      <c r="N872" s="179"/>
      <c r="O872" s="179"/>
      <c r="P872" s="179"/>
      <c r="Q872" s="179"/>
      <c r="R872" s="179"/>
      <c r="S872" s="179"/>
      <c r="T872" s="179"/>
      <c r="U872" s="179"/>
      <c r="V872" s="179"/>
      <c r="W872" s="179"/>
      <c r="X872" s="179"/>
      <c r="Y872" s="179"/>
      <c r="Z872" s="179"/>
      <c r="AA872" s="179"/>
      <c r="AB872" s="179"/>
      <c r="AC872" s="179"/>
      <c r="AD872" s="179"/>
      <c r="AE872" s="179"/>
      <c r="AF872" s="179"/>
      <c r="AG872" s="179"/>
      <c r="AH872" s="179"/>
      <c r="AI872" s="179"/>
      <c r="AJ872" s="179"/>
      <c r="AK872" s="179"/>
      <c r="AL872" s="179"/>
      <c r="AM872" s="179"/>
      <c r="AN872" s="179"/>
      <c r="AO872" s="180"/>
      <c r="AQ872" s="180"/>
    </row>
    <row r="873" spans="2:43" s="126" customFormat="1" ht="6.75" customHeight="1">
      <c r="B873" s="179"/>
      <c r="C873" s="179"/>
      <c r="D873" s="179"/>
      <c r="E873" s="179"/>
      <c r="F873" s="179"/>
      <c r="G873" s="179"/>
      <c r="H873" s="179"/>
      <c r="I873" s="179"/>
      <c r="J873" s="179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80"/>
      <c r="AQ873" s="180"/>
    </row>
    <row r="874" spans="2:43" s="126" customFormat="1" ht="6.75" customHeight="1">
      <c r="B874" s="179"/>
      <c r="C874" s="179"/>
      <c r="D874" s="179"/>
      <c r="E874" s="179"/>
      <c r="F874" s="179"/>
      <c r="G874" s="179"/>
      <c r="H874" s="179"/>
      <c r="I874" s="179"/>
      <c r="J874" s="179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80"/>
      <c r="AQ874" s="180"/>
    </row>
    <row r="875" spans="2:43" s="126" customFormat="1" ht="6.75" customHeight="1">
      <c r="B875" s="179"/>
      <c r="C875" s="179"/>
      <c r="D875" s="179"/>
      <c r="E875" s="179"/>
      <c r="F875" s="179"/>
      <c r="G875" s="179"/>
      <c r="H875" s="179"/>
      <c r="I875" s="179"/>
      <c r="J875" s="179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80"/>
      <c r="AQ875" s="180"/>
    </row>
    <row r="876" spans="2:43" s="126" customFormat="1" ht="6.75" customHeight="1">
      <c r="B876" s="179"/>
      <c r="C876" s="179"/>
      <c r="D876" s="179"/>
      <c r="E876" s="179"/>
      <c r="F876" s="179"/>
      <c r="G876" s="179"/>
      <c r="H876" s="179"/>
      <c r="I876" s="179"/>
      <c r="J876" s="179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80"/>
      <c r="AQ876" s="180"/>
    </row>
    <row r="877" spans="2:43" s="126" customFormat="1" ht="6.75" customHeight="1">
      <c r="B877" s="179"/>
      <c r="C877" s="179"/>
      <c r="D877" s="179"/>
      <c r="E877" s="179"/>
      <c r="F877" s="179"/>
      <c r="G877" s="179"/>
      <c r="H877" s="179"/>
      <c r="I877" s="179"/>
      <c r="J877" s="179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80"/>
      <c r="AQ877" s="180"/>
    </row>
    <row r="878" spans="2:43" s="126" customFormat="1" ht="6.75" customHeight="1">
      <c r="B878" s="179"/>
      <c r="C878" s="179"/>
      <c r="D878" s="179"/>
      <c r="E878" s="179"/>
      <c r="F878" s="179"/>
      <c r="G878" s="179"/>
      <c r="H878" s="179"/>
      <c r="I878" s="179"/>
      <c r="J878" s="179"/>
      <c r="K878" s="179"/>
      <c r="L878" s="179"/>
      <c r="M878" s="179"/>
      <c r="N878" s="179"/>
      <c r="O878" s="179"/>
      <c r="P878" s="179"/>
      <c r="Q878" s="179"/>
      <c r="R878" s="179"/>
      <c r="S878" s="179"/>
      <c r="T878" s="179"/>
      <c r="U878" s="179"/>
      <c r="V878" s="179"/>
      <c r="W878" s="179"/>
      <c r="X878" s="179"/>
      <c r="Y878" s="179"/>
      <c r="Z878" s="179"/>
      <c r="AA878" s="179"/>
      <c r="AB878" s="179"/>
      <c r="AC878" s="179"/>
      <c r="AD878" s="179"/>
      <c r="AE878" s="179"/>
      <c r="AF878" s="179"/>
      <c r="AG878" s="179"/>
      <c r="AH878" s="179"/>
      <c r="AI878" s="179"/>
      <c r="AJ878" s="179"/>
      <c r="AK878" s="179"/>
      <c r="AL878" s="179"/>
      <c r="AM878" s="179"/>
      <c r="AN878" s="179"/>
      <c r="AO878" s="180"/>
      <c r="AQ878" s="180"/>
    </row>
    <row r="879" spans="2:43" s="126" customFormat="1" ht="6.75" customHeight="1">
      <c r="B879" s="179"/>
      <c r="C879" s="179"/>
      <c r="D879" s="179"/>
      <c r="E879" s="179"/>
      <c r="F879" s="179"/>
      <c r="G879" s="179"/>
      <c r="H879" s="179"/>
      <c r="I879" s="179"/>
      <c r="J879" s="179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80"/>
      <c r="AQ879" s="180"/>
    </row>
    <row r="880" spans="2:43" s="126" customFormat="1" ht="6.75" customHeight="1">
      <c r="B880" s="179"/>
      <c r="C880" s="179"/>
      <c r="D880" s="179"/>
      <c r="E880" s="179"/>
      <c r="F880" s="179"/>
      <c r="G880" s="179"/>
      <c r="H880" s="179"/>
      <c r="I880" s="179"/>
      <c r="J880" s="179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80"/>
      <c r="AQ880" s="180"/>
    </row>
    <row r="881" spans="2:43" s="126" customFormat="1" ht="6.75" customHeight="1">
      <c r="B881" s="179"/>
      <c r="C881" s="179"/>
      <c r="D881" s="179"/>
      <c r="E881" s="179"/>
      <c r="F881" s="179"/>
      <c r="G881" s="179"/>
      <c r="H881" s="179"/>
      <c r="I881" s="179"/>
      <c r="J881" s="179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80"/>
      <c r="AQ881" s="180"/>
    </row>
    <row r="882" spans="2:43" s="126" customFormat="1" ht="6.75" customHeight="1">
      <c r="B882" s="179"/>
      <c r="C882" s="179"/>
      <c r="D882" s="179"/>
      <c r="E882" s="179"/>
      <c r="F882" s="179"/>
      <c r="G882" s="179"/>
      <c r="H882" s="179"/>
      <c r="I882" s="179"/>
      <c r="J882" s="179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80"/>
      <c r="AQ882" s="180"/>
    </row>
    <row r="883" spans="2:43" s="126" customFormat="1" ht="6.75" customHeight="1">
      <c r="B883" s="179"/>
      <c r="C883" s="179"/>
      <c r="D883" s="179"/>
      <c r="E883" s="179"/>
      <c r="F883" s="179"/>
      <c r="G883" s="179"/>
      <c r="H883" s="179"/>
      <c r="I883" s="179"/>
      <c r="J883" s="179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80"/>
      <c r="AQ883" s="180"/>
    </row>
    <row r="884" spans="2:43" s="126" customFormat="1" ht="6.75" customHeight="1">
      <c r="B884" s="179"/>
      <c r="C884" s="179"/>
      <c r="D884" s="179"/>
      <c r="E884" s="179"/>
      <c r="F884" s="179"/>
      <c r="G884" s="179"/>
      <c r="H884" s="179"/>
      <c r="I884" s="179"/>
      <c r="J884" s="179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80"/>
      <c r="AQ884" s="180"/>
    </row>
    <row r="885" spans="2:43" s="126" customFormat="1" ht="6.75" customHeight="1">
      <c r="B885" s="179"/>
      <c r="C885" s="179"/>
      <c r="D885" s="179"/>
      <c r="E885" s="179"/>
      <c r="F885" s="179"/>
      <c r="G885" s="179"/>
      <c r="H885" s="179"/>
      <c r="I885" s="179"/>
      <c r="J885" s="179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80"/>
      <c r="AQ885" s="180"/>
    </row>
    <row r="886" spans="2:43" s="126" customFormat="1" ht="6.75" customHeight="1">
      <c r="B886" s="179"/>
      <c r="C886" s="179"/>
      <c r="D886" s="179"/>
      <c r="E886" s="179"/>
      <c r="F886" s="179"/>
      <c r="G886" s="179"/>
      <c r="H886" s="179"/>
      <c r="I886" s="179"/>
      <c r="J886" s="179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80"/>
      <c r="AQ886" s="180"/>
    </row>
    <row r="887" spans="2:43" s="126" customFormat="1" ht="6.75" customHeight="1">
      <c r="B887" s="179"/>
      <c r="C887" s="179"/>
      <c r="D887" s="179"/>
      <c r="E887" s="179"/>
      <c r="F887" s="179"/>
      <c r="G887" s="179"/>
      <c r="H887" s="179"/>
      <c r="I887" s="179"/>
      <c r="J887" s="179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80"/>
      <c r="AQ887" s="180"/>
    </row>
    <row r="888" spans="2:43" s="126" customFormat="1" ht="6.75" customHeight="1">
      <c r="B888" s="179"/>
      <c r="C888" s="179"/>
      <c r="D888" s="179"/>
      <c r="E888" s="179"/>
      <c r="F888" s="179"/>
      <c r="G888" s="179"/>
      <c r="H888" s="179"/>
      <c r="I888" s="179"/>
      <c r="J888" s="179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80"/>
      <c r="AQ888" s="180"/>
    </row>
    <row r="889" spans="2:43" s="126" customFormat="1" ht="6.75" customHeight="1">
      <c r="B889" s="179"/>
      <c r="C889" s="179"/>
      <c r="D889" s="179"/>
      <c r="E889" s="179"/>
      <c r="F889" s="179"/>
      <c r="G889" s="179"/>
      <c r="H889" s="179"/>
      <c r="I889" s="179"/>
      <c r="J889" s="179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80"/>
      <c r="AQ889" s="180"/>
    </row>
    <row r="890" spans="2:43" s="126" customFormat="1" ht="6.75" customHeight="1">
      <c r="B890" s="179"/>
      <c r="C890" s="179"/>
      <c r="D890" s="179"/>
      <c r="E890" s="179"/>
      <c r="F890" s="179"/>
      <c r="G890" s="179"/>
      <c r="H890" s="179"/>
      <c r="I890" s="179"/>
      <c r="J890" s="179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80"/>
      <c r="AQ890" s="180"/>
    </row>
    <row r="891" spans="2:43" s="126" customFormat="1" ht="6.75" customHeight="1">
      <c r="B891" s="179"/>
      <c r="C891" s="179"/>
      <c r="D891" s="179"/>
      <c r="E891" s="179"/>
      <c r="F891" s="179"/>
      <c r="G891" s="179"/>
      <c r="H891" s="179"/>
      <c r="I891" s="179"/>
      <c r="J891" s="179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80"/>
      <c r="AQ891" s="180"/>
    </row>
    <row r="892" spans="2:43" s="126" customFormat="1" ht="6.75" customHeight="1">
      <c r="B892" s="179"/>
      <c r="C892" s="179"/>
      <c r="D892" s="179"/>
      <c r="E892" s="179"/>
      <c r="F892" s="179"/>
      <c r="G892" s="179"/>
      <c r="H892" s="179"/>
      <c r="I892" s="179"/>
      <c r="J892" s="179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80"/>
      <c r="AQ892" s="180"/>
    </row>
    <row r="893" spans="2:43" s="126" customFormat="1" ht="6.75" customHeight="1">
      <c r="B893" s="179"/>
      <c r="C893" s="179"/>
      <c r="D893" s="179"/>
      <c r="E893" s="179"/>
      <c r="F893" s="179"/>
      <c r="G893" s="179"/>
      <c r="H893" s="179"/>
      <c r="I893" s="179"/>
      <c r="J893" s="179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80"/>
      <c r="AQ893" s="180"/>
    </row>
    <row r="894" spans="2:43" s="126" customFormat="1" ht="6.75" customHeight="1">
      <c r="B894" s="179"/>
      <c r="C894" s="179"/>
      <c r="D894" s="179"/>
      <c r="E894" s="179"/>
      <c r="F894" s="179"/>
      <c r="G894" s="179"/>
      <c r="H894" s="179"/>
      <c r="I894" s="179"/>
      <c r="J894" s="179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80"/>
      <c r="AQ894" s="180"/>
    </row>
    <row r="895" spans="2:43" s="126" customFormat="1" ht="6.75" customHeight="1">
      <c r="B895" s="179"/>
      <c r="C895" s="179"/>
      <c r="D895" s="179"/>
      <c r="E895" s="179"/>
      <c r="F895" s="179"/>
      <c r="G895" s="179"/>
      <c r="H895" s="179"/>
      <c r="I895" s="179"/>
      <c r="J895" s="179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80"/>
      <c r="AQ895" s="180"/>
    </row>
    <row r="896" spans="2:43" s="126" customFormat="1" ht="6.75" customHeight="1">
      <c r="B896" s="179"/>
      <c r="C896" s="179"/>
      <c r="D896" s="179"/>
      <c r="E896" s="179"/>
      <c r="F896" s="179"/>
      <c r="G896" s="179"/>
      <c r="H896" s="179"/>
      <c r="I896" s="179"/>
      <c r="J896" s="179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80"/>
      <c r="AQ896" s="180"/>
    </row>
    <row r="897" spans="2:43" s="126" customFormat="1" ht="6.75" customHeight="1">
      <c r="B897" s="179"/>
      <c r="C897" s="179"/>
      <c r="D897" s="179"/>
      <c r="E897" s="179"/>
      <c r="F897" s="179"/>
      <c r="G897" s="179"/>
      <c r="H897" s="179"/>
      <c r="I897" s="179"/>
      <c r="J897" s="179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80"/>
      <c r="AQ897" s="180"/>
    </row>
    <row r="898" spans="2:43" s="126" customFormat="1" ht="6.75" customHeight="1">
      <c r="B898" s="179"/>
      <c r="C898" s="179"/>
      <c r="D898" s="179"/>
      <c r="E898" s="179"/>
      <c r="F898" s="179"/>
      <c r="G898" s="179"/>
      <c r="H898" s="179"/>
      <c r="I898" s="179"/>
      <c r="J898" s="179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80"/>
      <c r="AQ898" s="180"/>
    </row>
    <row r="899" spans="2:43" s="126" customFormat="1" ht="6.75" customHeight="1">
      <c r="B899" s="179"/>
      <c r="C899" s="179"/>
      <c r="D899" s="179"/>
      <c r="E899" s="179"/>
      <c r="F899" s="179"/>
      <c r="G899" s="179"/>
      <c r="H899" s="179"/>
      <c r="I899" s="179"/>
      <c r="J899" s="179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80"/>
      <c r="AQ899" s="180"/>
    </row>
    <row r="900" spans="2:43" s="126" customFormat="1" ht="6.75" customHeight="1">
      <c r="B900" s="179"/>
      <c r="C900" s="179"/>
      <c r="D900" s="179"/>
      <c r="E900" s="179"/>
      <c r="F900" s="179"/>
      <c r="G900" s="179"/>
      <c r="H900" s="179"/>
      <c r="I900" s="179"/>
      <c r="J900" s="179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80"/>
      <c r="AQ900" s="180"/>
    </row>
    <row r="901" spans="2:43" s="126" customFormat="1" ht="6.75" customHeight="1">
      <c r="B901" s="179"/>
      <c r="C901" s="179"/>
      <c r="D901" s="179"/>
      <c r="E901" s="179"/>
      <c r="F901" s="179"/>
      <c r="G901" s="179"/>
      <c r="H901" s="179"/>
      <c r="I901" s="179"/>
      <c r="J901" s="179"/>
      <c r="K901" s="179"/>
      <c r="L901" s="179"/>
      <c r="M901" s="179"/>
      <c r="N901" s="179"/>
      <c r="O901" s="179"/>
      <c r="P901" s="179"/>
      <c r="Q901" s="179"/>
      <c r="R901" s="179"/>
      <c r="S901" s="179"/>
      <c r="T901" s="179"/>
      <c r="U901" s="179"/>
      <c r="V901" s="179"/>
      <c r="W901" s="179"/>
      <c r="X901" s="179"/>
      <c r="Y901" s="179"/>
      <c r="Z901" s="179"/>
      <c r="AA901" s="179"/>
      <c r="AB901" s="179"/>
      <c r="AC901" s="179"/>
      <c r="AD901" s="179"/>
      <c r="AE901" s="179"/>
      <c r="AF901" s="179"/>
      <c r="AG901" s="179"/>
      <c r="AH901" s="179"/>
      <c r="AI901" s="179"/>
      <c r="AJ901" s="179"/>
      <c r="AK901" s="179"/>
      <c r="AL901" s="179"/>
      <c r="AM901" s="179"/>
      <c r="AN901" s="179"/>
      <c r="AO901" s="180"/>
      <c r="AQ901" s="180"/>
    </row>
    <row r="902" spans="2:43" s="126" customFormat="1" ht="6.75" customHeight="1">
      <c r="B902" s="179"/>
      <c r="C902" s="179"/>
      <c r="D902" s="179"/>
      <c r="E902" s="179"/>
      <c r="F902" s="179"/>
      <c r="G902" s="179"/>
      <c r="H902" s="179"/>
      <c r="I902" s="179"/>
      <c r="J902" s="179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80"/>
      <c r="AQ902" s="180"/>
    </row>
    <row r="903" spans="2:43" s="126" customFormat="1" ht="6.75" customHeight="1">
      <c r="B903" s="179"/>
      <c r="C903" s="179"/>
      <c r="D903" s="179"/>
      <c r="E903" s="179"/>
      <c r="F903" s="179"/>
      <c r="G903" s="179"/>
      <c r="H903" s="179"/>
      <c r="I903" s="179"/>
      <c r="J903" s="179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80"/>
      <c r="AQ903" s="180"/>
    </row>
    <row r="904" spans="2:43" s="126" customFormat="1" ht="6.75" customHeight="1">
      <c r="B904" s="179"/>
      <c r="C904" s="179"/>
      <c r="D904" s="179"/>
      <c r="E904" s="179"/>
      <c r="F904" s="179"/>
      <c r="G904" s="179"/>
      <c r="H904" s="179"/>
      <c r="I904" s="179"/>
      <c r="J904" s="179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80"/>
      <c r="AQ904" s="180"/>
    </row>
    <row r="905" spans="2:43" s="126" customFormat="1" ht="6.75" customHeight="1">
      <c r="B905" s="179"/>
      <c r="C905" s="179"/>
      <c r="D905" s="179"/>
      <c r="E905" s="179"/>
      <c r="F905" s="179"/>
      <c r="G905" s="179"/>
      <c r="H905" s="179"/>
      <c r="I905" s="179"/>
      <c r="J905" s="179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80"/>
      <c r="AQ905" s="180"/>
    </row>
    <row r="906" spans="2:43" s="126" customFormat="1" ht="6.75" customHeight="1">
      <c r="B906" s="179"/>
      <c r="C906" s="179"/>
      <c r="D906" s="179"/>
      <c r="E906" s="179"/>
      <c r="F906" s="179"/>
      <c r="G906" s="179"/>
      <c r="H906" s="179"/>
      <c r="I906" s="179"/>
      <c r="J906" s="179"/>
      <c r="K906" s="179"/>
      <c r="L906" s="179"/>
      <c r="M906" s="179"/>
      <c r="N906" s="179"/>
      <c r="O906" s="179"/>
      <c r="P906" s="179"/>
      <c r="Q906" s="179"/>
      <c r="R906" s="179"/>
      <c r="S906" s="179"/>
      <c r="T906" s="179"/>
      <c r="U906" s="179"/>
      <c r="V906" s="179"/>
      <c r="W906" s="179"/>
      <c r="X906" s="179"/>
      <c r="Y906" s="179"/>
      <c r="Z906" s="179"/>
      <c r="AA906" s="179"/>
      <c r="AB906" s="179"/>
      <c r="AC906" s="179"/>
      <c r="AD906" s="179"/>
      <c r="AE906" s="179"/>
      <c r="AF906" s="179"/>
      <c r="AG906" s="179"/>
      <c r="AH906" s="179"/>
      <c r="AI906" s="179"/>
      <c r="AJ906" s="179"/>
      <c r="AK906" s="179"/>
      <c r="AL906" s="179"/>
      <c r="AM906" s="179"/>
      <c r="AN906" s="179"/>
      <c r="AO906" s="180"/>
      <c r="AQ906" s="180"/>
    </row>
    <row r="907" spans="2:43" s="126" customFormat="1" ht="6.75" customHeight="1">
      <c r="B907" s="179"/>
      <c r="C907" s="179"/>
      <c r="D907" s="179"/>
      <c r="E907" s="179"/>
      <c r="F907" s="179"/>
      <c r="G907" s="179"/>
      <c r="H907" s="179"/>
      <c r="I907" s="179"/>
      <c r="J907" s="179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80"/>
      <c r="AQ907" s="180"/>
    </row>
    <row r="908" spans="2:43" s="126" customFormat="1" ht="6.75" customHeight="1">
      <c r="B908" s="179"/>
      <c r="C908" s="179"/>
      <c r="D908" s="179"/>
      <c r="E908" s="179"/>
      <c r="F908" s="179"/>
      <c r="G908" s="179"/>
      <c r="H908" s="179"/>
      <c r="I908" s="179"/>
      <c r="J908" s="179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80"/>
      <c r="AQ908" s="180"/>
    </row>
    <row r="909" spans="2:43" s="126" customFormat="1" ht="6.75" customHeight="1">
      <c r="B909" s="179"/>
      <c r="C909" s="179"/>
      <c r="D909" s="179"/>
      <c r="E909" s="179"/>
      <c r="F909" s="179"/>
      <c r="G909" s="179"/>
      <c r="H909" s="179"/>
      <c r="I909" s="179"/>
      <c r="J909" s="179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80"/>
      <c r="AQ909" s="180"/>
    </row>
    <row r="910" spans="2:43" s="126" customFormat="1" ht="6.75" customHeight="1">
      <c r="B910" s="179"/>
      <c r="C910" s="179"/>
      <c r="D910" s="179"/>
      <c r="E910" s="179"/>
      <c r="F910" s="179"/>
      <c r="G910" s="179"/>
      <c r="H910" s="179"/>
      <c r="I910" s="179"/>
      <c r="J910" s="179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80"/>
      <c r="AQ910" s="180"/>
    </row>
    <row r="911" spans="2:43" s="126" customFormat="1" ht="6.75" customHeight="1">
      <c r="B911" s="179"/>
      <c r="C911" s="179"/>
      <c r="D911" s="179"/>
      <c r="E911" s="179"/>
      <c r="F911" s="179"/>
      <c r="G911" s="179"/>
      <c r="H911" s="179"/>
      <c r="I911" s="179"/>
      <c r="J911" s="179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80"/>
      <c r="AQ911" s="180"/>
    </row>
    <row r="912" spans="2:43" s="126" customFormat="1" ht="6.75" customHeight="1">
      <c r="B912" s="179"/>
      <c r="C912" s="179"/>
      <c r="D912" s="179"/>
      <c r="E912" s="179"/>
      <c r="F912" s="179"/>
      <c r="G912" s="179"/>
      <c r="H912" s="179"/>
      <c r="I912" s="179"/>
      <c r="J912" s="179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80"/>
      <c r="AQ912" s="180"/>
    </row>
    <row r="913" spans="2:43" s="126" customFormat="1" ht="6.75" customHeight="1">
      <c r="B913" s="179"/>
      <c r="C913" s="179"/>
      <c r="D913" s="179"/>
      <c r="E913" s="179"/>
      <c r="F913" s="179"/>
      <c r="G913" s="179"/>
      <c r="H913" s="179"/>
      <c r="I913" s="179"/>
      <c r="J913" s="179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80"/>
      <c r="AQ913" s="180"/>
    </row>
    <row r="914" spans="2:43" s="126" customFormat="1" ht="6.75" customHeight="1">
      <c r="B914" s="179"/>
      <c r="C914" s="179"/>
      <c r="D914" s="179"/>
      <c r="E914" s="179"/>
      <c r="F914" s="179"/>
      <c r="G914" s="179"/>
      <c r="H914" s="179"/>
      <c r="I914" s="179"/>
      <c r="J914" s="179"/>
      <c r="K914" s="179"/>
      <c r="L914" s="179"/>
      <c r="M914" s="179"/>
      <c r="N914" s="179"/>
      <c r="O914" s="179"/>
      <c r="P914" s="179"/>
      <c r="Q914" s="179"/>
      <c r="R914" s="179"/>
      <c r="S914" s="179"/>
      <c r="T914" s="179"/>
      <c r="U914" s="179"/>
      <c r="V914" s="179"/>
      <c r="W914" s="179"/>
      <c r="X914" s="179"/>
      <c r="Y914" s="179"/>
      <c r="Z914" s="179"/>
      <c r="AA914" s="179"/>
      <c r="AB914" s="179"/>
      <c r="AC914" s="179"/>
      <c r="AD914" s="179"/>
      <c r="AE914" s="179"/>
      <c r="AF914" s="179"/>
      <c r="AG914" s="179"/>
      <c r="AH914" s="179"/>
      <c r="AI914" s="179"/>
      <c r="AJ914" s="179"/>
      <c r="AK914" s="179"/>
      <c r="AL914" s="179"/>
      <c r="AM914" s="179"/>
      <c r="AN914" s="179"/>
      <c r="AO914" s="180"/>
      <c r="AQ914" s="180"/>
    </row>
    <row r="915" spans="2:43" s="126" customFormat="1" ht="6.75" customHeight="1">
      <c r="B915" s="179"/>
      <c r="C915" s="179"/>
      <c r="D915" s="179"/>
      <c r="E915" s="179"/>
      <c r="F915" s="179"/>
      <c r="G915" s="179"/>
      <c r="H915" s="179"/>
      <c r="I915" s="179"/>
      <c r="J915" s="179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80"/>
      <c r="AQ915" s="180"/>
    </row>
    <row r="916" spans="2:43" s="126" customFormat="1" ht="6.75" customHeight="1">
      <c r="B916" s="179"/>
      <c r="C916" s="179"/>
      <c r="D916" s="179"/>
      <c r="E916" s="179"/>
      <c r="F916" s="179"/>
      <c r="G916" s="179"/>
      <c r="H916" s="179"/>
      <c r="I916" s="179"/>
      <c r="J916" s="179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80"/>
      <c r="AQ916" s="180"/>
    </row>
    <row r="917" spans="2:43" s="126" customFormat="1" ht="6.75" customHeight="1">
      <c r="B917" s="179"/>
      <c r="C917" s="179"/>
      <c r="D917" s="179"/>
      <c r="E917" s="179"/>
      <c r="F917" s="179"/>
      <c r="G917" s="179"/>
      <c r="H917" s="179"/>
      <c r="I917" s="179"/>
      <c r="J917" s="179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80"/>
      <c r="AQ917" s="180"/>
    </row>
    <row r="918" spans="2:43" s="126" customFormat="1" ht="6.75" customHeight="1">
      <c r="B918" s="179"/>
      <c r="C918" s="179"/>
      <c r="D918" s="179"/>
      <c r="E918" s="179"/>
      <c r="F918" s="179"/>
      <c r="G918" s="179"/>
      <c r="H918" s="179"/>
      <c r="I918" s="179"/>
      <c r="J918" s="179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80"/>
      <c r="AQ918" s="180"/>
    </row>
    <row r="919" spans="2:43" s="126" customFormat="1" ht="6.75" customHeight="1">
      <c r="B919" s="179"/>
      <c r="C919" s="179"/>
      <c r="D919" s="179"/>
      <c r="E919" s="179"/>
      <c r="F919" s="179"/>
      <c r="G919" s="179"/>
      <c r="H919" s="179"/>
      <c r="I919" s="179"/>
      <c r="J919" s="179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80"/>
      <c r="AQ919" s="180"/>
    </row>
    <row r="920" spans="2:43" s="126" customFormat="1" ht="6.75" customHeight="1">
      <c r="B920" s="179"/>
      <c r="C920" s="179"/>
      <c r="D920" s="179"/>
      <c r="E920" s="179"/>
      <c r="F920" s="179"/>
      <c r="G920" s="179"/>
      <c r="H920" s="179"/>
      <c r="I920" s="179"/>
      <c r="J920" s="179"/>
      <c r="K920" s="179"/>
      <c r="L920" s="179"/>
      <c r="M920" s="179"/>
      <c r="N920" s="179"/>
      <c r="O920" s="179"/>
      <c r="P920" s="179"/>
      <c r="Q920" s="179"/>
      <c r="R920" s="179"/>
      <c r="S920" s="179"/>
      <c r="T920" s="179"/>
      <c r="U920" s="179"/>
      <c r="V920" s="179"/>
      <c r="W920" s="179"/>
      <c r="X920" s="179"/>
      <c r="Y920" s="179"/>
      <c r="Z920" s="179"/>
      <c r="AA920" s="179"/>
      <c r="AB920" s="179"/>
      <c r="AC920" s="179"/>
      <c r="AD920" s="179"/>
      <c r="AE920" s="179"/>
      <c r="AF920" s="179"/>
      <c r="AG920" s="179"/>
      <c r="AH920" s="179"/>
      <c r="AI920" s="179"/>
      <c r="AJ920" s="179"/>
      <c r="AK920" s="179"/>
      <c r="AL920" s="179"/>
      <c r="AM920" s="179"/>
      <c r="AN920" s="179"/>
      <c r="AO920" s="180"/>
      <c r="AQ920" s="180"/>
    </row>
    <row r="921" spans="2:43" s="126" customFormat="1" ht="6.75" customHeight="1">
      <c r="B921" s="179"/>
      <c r="C921" s="179"/>
      <c r="D921" s="179"/>
      <c r="E921" s="179"/>
      <c r="F921" s="179"/>
      <c r="G921" s="179"/>
      <c r="H921" s="179"/>
      <c r="I921" s="179"/>
      <c r="J921" s="179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80"/>
      <c r="AQ921" s="180"/>
    </row>
    <row r="922" spans="2:43" s="126" customFormat="1" ht="6.75" customHeight="1">
      <c r="B922" s="179"/>
      <c r="C922" s="179"/>
      <c r="D922" s="179"/>
      <c r="E922" s="179"/>
      <c r="F922" s="179"/>
      <c r="G922" s="179"/>
      <c r="H922" s="179"/>
      <c r="I922" s="179"/>
      <c r="J922" s="179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80"/>
      <c r="AQ922" s="180"/>
    </row>
    <row r="923" spans="2:43" s="126" customFormat="1" ht="6.75" customHeight="1">
      <c r="B923" s="179"/>
      <c r="C923" s="179"/>
      <c r="D923" s="179"/>
      <c r="E923" s="179"/>
      <c r="F923" s="179"/>
      <c r="G923" s="179"/>
      <c r="H923" s="179"/>
      <c r="I923" s="179"/>
      <c r="J923" s="179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80"/>
      <c r="AQ923" s="180"/>
    </row>
    <row r="924" spans="2:43" s="126" customFormat="1" ht="6.75" customHeight="1">
      <c r="B924" s="179"/>
      <c r="C924" s="179"/>
      <c r="D924" s="179"/>
      <c r="E924" s="179"/>
      <c r="F924" s="179"/>
      <c r="G924" s="179"/>
      <c r="H924" s="179"/>
      <c r="I924" s="179"/>
      <c r="J924" s="179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80"/>
      <c r="AQ924" s="180"/>
    </row>
    <row r="925" spans="2:43" s="126" customFormat="1" ht="6.75" customHeight="1">
      <c r="B925" s="179"/>
      <c r="C925" s="179"/>
      <c r="D925" s="179"/>
      <c r="E925" s="179"/>
      <c r="F925" s="179"/>
      <c r="G925" s="179"/>
      <c r="H925" s="179"/>
      <c r="I925" s="179"/>
      <c r="J925" s="179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80"/>
      <c r="AQ925" s="180"/>
    </row>
    <row r="926" spans="2:43" s="126" customFormat="1" ht="6.75" customHeight="1">
      <c r="B926" s="179"/>
      <c r="C926" s="179"/>
      <c r="D926" s="179"/>
      <c r="E926" s="179"/>
      <c r="F926" s="179"/>
      <c r="G926" s="179"/>
      <c r="H926" s="179"/>
      <c r="I926" s="179"/>
      <c r="J926" s="179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80"/>
      <c r="AQ926" s="180"/>
    </row>
    <row r="927" spans="2:43" s="126" customFormat="1" ht="6.75" customHeight="1">
      <c r="B927" s="179"/>
      <c r="C927" s="179"/>
      <c r="D927" s="179"/>
      <c r="E927" s="179"/>
      <c r="F927" s="179"/>
      <c r="G927" s="179"/>
      <c r="H927" s="179"/>
      <c r="I927" s="179"/>
      <c r="J927" s="179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80"/>
      <c r="AQ927" s="180"/>
    </row>
    <row r="928" spans="2:43" s="126" customFormat="1" ht="6.75" customHeight="1">
      <c r="B928" s="179"/>
      <c r="C928" s="179"/>
      <c r="D928" s="179"/>
      <c r="E928" s="179"/>
      <c r="F928" s="179"/>
      <c r="G928" s="179"/>
      <c r="H928" s="179"/>
      <c r="I928" s="179"/>
      <c r="J928" s="179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80"/>
      <c r="AQ928" s="180"/>
    </row>
    <row r="929" spans="2:43" s="126" customFormat="1" ht="6.75" customHeight="1">
      <c r="B929" s="179"/>
      <c r="C929" s="179"/>
      <c r="D929" s="179"/>
      <c r="E929" s="179"/>
      <c r="F929" s="179"/>
      <c r="G929" s="179"/>
      <c r="H929" s="179"/>
      <c r="I929" s="179"/>
      <c r="J929" s="179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80"/>
      <c r="AQ929" s="180"/>
    </row>
    <row r="930" spans="2:43" s="126" customFormat="1" ht="6.75" customHeight="1">
      <c r="B930" s="179"/>
      <c r="C930" s="179"/>
      <c r="D930" s="179"/>
      <c r="E930" s="179"/>
      <c r="F930" s="179"/>
      <c r="G930" s="179"/>
      <c r="H930" s="179"/>
      <c r="I930" s="179"/>
      <c r="J930" s="179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80"/>
      <c r="AQ930" s="180"/>
    </row>
    <row r="931" spans="2:43" s="126" customFormat="1" ht="6.75" customHeight="1">
      <c r="B931" s="179"/>
      <c r="C931" s="179"/>
      <c r="D931" s="179"/>
      <c r="E931" s="179"/>
      <c r="F931" s="179"/>
      <c r="G931" s="179"/>
      <c r="H931" s="179"/>
      <c r="I931" s="179"/>
      <c r="J931" s="179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80"/>
      <c r="AQ931" s="180"/>
    </row>
    <row r="932" spans="2:43" s="126" customFormat="1" ht="6.75" customHeight="1">
      <c r="B932" s="179"/>
      <c r="C932" s="179"/>
      <c r="D932" s="179"/>
      <c r="E932" s="179"/>
      <c r="F932" s="179"/>
      <c r="G932" s="179"/>
      <c r="H932" s="179"/>
      <c r="I932" s="179"/>
      <c r="J932" s="179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80"/>
      <c r="AQ932" s="180"/>
    </row>
    <row r="933" spans="2:43" s="126" customFormat="1" ht="6.75" customHeight="1">
      <c r="B933" s="179"/>
      <c r="C933" s="179"/>
      <c r="D933" s="179"/>
      <c r="E933" s="179"/>
      <c r="F933" s="179"/>
      <c r="G933" s="179"/>
      <c r="H933" s="179"/>
      <c r="I933" s="179"/>
      <c r="J933" s="179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80"/>
      <c r="AQ933" s="180"/>
    </row>
    <row r="934" spans="2:43" s="126" customFormat="1" ht="6.75" customHeight="1">
      <c r="B934" s="179"/>
      <c r="C934" s="179"/>
      <c r="D934" s="179"/>
      <c r="E934" s="179"/>
      <c r="F934" s="179"/>
      <c r="G934" s="179"/>
      <c r="H934" s="179"/>
      <c r="I934" s="179"/>
      <c r="J934" s="179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80"/>
      <c r="AQ934" s="180"/>
    </row>
    <row r="935" spans="2:43" s="126" customFormat="1" ht="6.75" customHeight="1">
      <c r="B935" s="179"/>
      <c r="C935" s="179"/>
      <c r="D935" s="179"/>
      <c r="E935" s="179"/>
      <c r="F935" s="179"/>
      <c r="G935" s="179"/>
      <c r="H935" s="179"/>
      <c r="I935" s="179"/>
      <c r="J935" s="179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80"/>
      <c r="AQ935" s="180"/>
    </row>
    <row r="936" spans="2:43" s="126" customFormat="1" ht="6.75" customHeight="1">
      <c r="B936" s="179"/>
      <c r="C936" s="179"/>
      <c r="D936" s="179"/>
      <c r="E936" s="179"/>
      <c r="F936" s="179"/>
      <c r="G936" s="179"/>
      <c r="H936" s="179"/>
      <c r="I936" s="179"/>
      <c r="J936" s="179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80"/>
      <c r="AQ936" s="180"/>
    </row>
    <row r="937" spans="2:43" s="126" customFormat="1" ht="6.75" customHeight="1">
      <c r="B937" s="179"/>
      <c r="C937" s="179"/>
      <c r="D937" s="179"/>
      <c r="E937" s="179"/>
      <c r="F937" s="179"/>
      <c r="G937" s="179"/>
      <c r="H937" s="179"/>
      <c r="I937" s="179"/>
      <c r="J937" s="179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80"/>
      <c r="AQ937" s="180"/>
    </row>
    <row r="938" spans="2:43" s="126" customFormat="1" ht="6.75" customHeight="1">
      <c r="B938" s="179"/>
      <c r="C938" s="179"/>
      <c r="D938" s="179"/>
      <c r="E938" s="179"/>
      <c r="F938" s="179"/>
      <c r="G938" s="179"/>
      <c r="H938" s="179"/>
      <c r="I938" s="179"/>
      <c r="J938" s="179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80"/>
      <c r="AQ938" s="180"/>
    </row>
    <row r="939" spans="2:43" s="126" customFormat="1" ht="6.75" customHeight="1">
      <c r="B939" s="179"/>
      <c r="C939" s="179"/>
      <c r="D939" s="179"/>
      <c r="E939" s="179"/>
      <c r="F939" s="179"/>
      <c r="G939" s="179"/>
      <c r="H939" s="179"/>
      <c r="I939" s="179"/>
      <c r="J939" s="179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80"/>
      <c r="AQ939" s="180"/>
    </row>
    <row r="940" spans="2:43" s="126" customFormat="1" ht="6.75" customHeight="1">
      <c r="B940" s="179"/>
      <c r="C940" s="179"/>
      <c r="D940" s="179"/>
      <c r="E940" s="179"/>
      <c r="F940" s="179"/>
      <c r="G940" s="179"/>
      <c r="H940" s="179"/>
      <c r="I940" s="179"/>
      <c r="J940" s="179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80"/>
      <c r="AQ940" s="180"/>
    </row>
    <row r="941" spans="2:43" s="126" customFormat="1" ht="6.75" customHeight="1">
      <c r="B941" s="179"/>
      <c r="C941" s="179"/>
      <c r="D941" s="179"/>
      <c r="E941" s="179"/>
      <c r="F941" s="179"/>
      <c r="G941" s="179"/>
      <c r="H941" s="179"/>
      <c r="I941" s="179"/>
      <c r="J941" s="179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80"/>
      <c r="AQ941" s="180"/>
    </row>
    <row r="942" spans="2:43" s="126" customFormat="1" ht="6.75" customHeight="1">
      <c r="B942" s="179"/>
      <c r="C942" s="179"/>
      <c r="D942" s="179"/>
      <c r="E942" s="179"/>
      <c r="F942" s="179"/>
      <c r="G942" s="179"/>
      <c r="H942" s="179"/>
      <c r="I942" s="179"/>
      <c r="J942" s="179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80"/>
      <c r="AQ942" s="180"/>
    </row>
    <row r="943" spans="2:43" s="126" customFormat="1" ht="6.75" customHeight="1">
      <c r="B943" s="179"/>
      <c r="C943" s="179"/>
      <c r="D943" s="179"/>
      <c r="E943" s="179"/>
      <c r="F943" s="179"/>
      <c r="G943" s="179"/>
      <c r="H943" s="179"/>
      <c r="I943" s="179"/>
      <c r="J943" s="179"/>
      <c r="K943" s="179"/>
      <c r="L943" s="179"/>
      <c r="M943" s="179"/>
      <c r="N943" s="179"/>
      <c r="O943" s="179"/>
      <c r="P943" s="179"/>
      <c r="Q943" s="179"/>
      <c r="R943" s="179"/>
      <c r="S943" s="179"/>
      <c r="T943" s="179"/>
      <c r="U943" s="179"/>
      <c r="V943" s="179"/>
      <c r="W943" s="179"/>
      <c r="X943" s="179"/>
      <c r="Y943" s="179"/>
      <c r="Z943" s="179"/>
      <c r="AA943" s="179"/>
      <c r="AB943" s="179"/>
      <c r="AC943" s="179"/>
      <c r="AD943" s="179"/>
      <c r="AE943" s="179"/>
      <c r="AF943" s="179"/>
      <c r="AG943" s="179"/>
      <c r="AH943" s="179"/>
      <c r="AI943" s="179"/>
      <c r="AJ943" s="179"/>
      <c r="AK943" s="179"/>
      <c r="AL943" s="179"/>
      <c r="AM943" s="179"/>
      <c r="AN943" s="179"/>
      <c r="AO943" s="180"/>
      <c r="AQ943" s="180"/>
    </row>
    <row r="944" spans="2:43" s="126" customFormat="1" ht="6.75" customHeight="1">
      <c r="B944" s="179"/>
      <c r="C944" s="179"/>
      <c r="D944" s="179"/>
      <c r="E944" s="179"/>
      <c r="F944" s="179"/>
      <c r="G944" s="179"/>
      <c r="H944" s="179"/>
      <c r="I944" s="179"/>
      <c r="J944" s="179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80"/>
      <c r="AQ944" s="180"/>
    </row>
    <row r="945" spans="2:43" s="126" customFormat="1" ht="6.75" customHeight="1">
      <c r="B945" s="179"/>
      <c r="C945" s="179"/>
      <c r="D945" s="179"/>
      <c r="E945" s="179"/>
      <c r="F945" s="179"/>
      <c r="G945" s="179"/>
      <c r="H945" s="179"/>
      <c r="I945" s="179"/>
      <c r="J945" s="179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80"/>
      <c r="AQ945" s="180"/>
    </row>
    <row r="946" spans="2:43" s="126" customFormat="1" ht="6.75" customHeight="1">
      <c r="B946" s="179"/>
      <c r="C946" s="179"/>
      <c r="D946" s="179"/>
      <c r="E946" s="179"/>
      <c r="F946" s="179"/>
      <c r="G946" s="179"/>
      <c r="H946" s="179"/>
      <c r="I946" s="179"/>
      <c r="J946" s="179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80"/>
      <c r="AQ946" s="180"/>
    </row>
    <row r="947" spans="2:43" s="126" customFormat="1" ht="6.75" customHeight="1">
      <c r="B947" s="179"/>
      <c r="C947" s="179"/>
      <c r="D947" s="179"/>
      <c r="E947" s="179"/>
      <c r="F947" s="179"/>
      <c r="G947" s="179"/>
      <c r="H947" s="179"/>
      <c r="I947" s="179"/>
      <c r="J947" s="179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80"/>
      <c r="AQ947" s="180"/>
    </row>
    <row r="948" spans="2:43" s="126" customFormat="1" ht="6.75" customHeight="1">
      <c r="B948" s="179"/>
      <c r="C948" s="179"/>
      <c r="D948" s="179"/>
      <c r="E948" s="179"/>
      <c r="F948" s="179"/>
      <c r="G948" s="179"/>
      <c r="H948" s="179"/>
      <c r="I948" s="179"/>
      <c r="J948" s="179"/>
      <c r="K948" s="179"/>
      <c r="L948" s="179"/>
      <c r="M948" s="179"/>
      <c r="N948" s="179"/>
      <c r="O948" s="179"/>
      <c r="P948" s="179"/>
      <c r="Q948" s="179"/>
      <c r="R948" s="179"/>
      <c r="S948" s="179"/>
      <c r="T948" s="179"/>
      <c r="U948" s="179"/>
      <c r="V948" s="179"/>
      <c r="W948" s="179"/>
      <c r="X948" s="179"/>
      <c r="Y948" s="179"/>
      <c r="Z948" s="179"/>
      <c r="AA948" s="179"/>
      <c r="AB948" s="179"/>
      <c r="AC948" s="179"/>
      <c r="AD948" s="179"/>
      <c r="AE948" s="179"/>
      <c r="AF948" s="179"/>
      <c r="AG948" s="179"/>
      <c r="AH948" s="179"/>
      <c r="AI948" s="179"/>
      <c r="AJ948" s="179"/>
      <c r="AK948" s="179"/>
      <c r="AL948" s="179"/>
      <c r="AM948" s="179"/>
      <c r="AN948" s="179"/>
      <c r="AO948" s="180"/>
      <c r="AQ948" s="180"/>
    </row>
    <row r="949" spans="2:43" s="126" customFormat="1" ht="6.75" customHeight="1">
      <c r="B949" s="179"/>
      <c r="C949" s="179"/>
      <c r="D949" s="179"/>
      <c r="E949" s="179"/>
      <c r="F949" s="179"/>
      <c r="G949" s="179"/>
      <c r="H949" s="179"/>
      <c r="I949" s="179"/>
      <c r="J949" s="179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80"/>
      <c r="AQ949" s="180"/>
    </row>
    <row r="950" spans="2:43" s="126" customFormat="1" ht="6.75" customHeight="1">
      <c r="B950" s="179"/>
      <c r="C950" s="179"/>
      <c r="D950" s="179"/>
      <c r="E950" s="179"/>
      <c r="F950" s="179"/>
      <c r="G950" s="179"/>
      <c r="H950" s="179"/>
      <c r="I950" s="179"/>
      <c r="J950" s="179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80"/>
      <c r="AQ950" s="180"/>
    </row>
    <row r="951" spans="2:43" s="126" customFormat="1" ht="6.75" customHeight="1">
      <c r="B951" s="179"/>
      <c r="C951" s="179"/>
      <c r="D951" s="179"/>
      <c r="E951" s="179"/>
      <c r="F951" s="179"/>
      <c r="G951" s="179"/>
      <c r="H951" s="179"/>
      <c r="I951" s="179"/>
      <c r="J951" s="179"/>
      <c r="K951" s="179"/>
      <c r="L951" s="179"/>
      <c r="M951" s="179"/>
      <c r="N951" s="179"/>
      <c r="O951" s="179"/>
      <c r="P951" s="179"/>
      <c r="Q951" s="179"/>
      <c r="R951" s="179"/>
      <c r="S951" s="179"/>
      <c r="T951" s="179"/>
      <c r="U951" s="179"/>
      <c r="V951" s="179"/>
      <c r="W951" s="179"/>
      <c r="X951" s="179"/>
      <c r="Y951" s="179"/>
      <c r="Z951" s="179"/>
      <c r="AA951" s="179"/>
      <c r="AB951" s="179"/>
      <c r="AC951" s="179"/>
      <c r="AD951" s="179"/>
      <c r="AE951" s="179"/>
      <c r="AF951" s="179"/>
      <c r="AG951" s="179"/>
      <c r="AH951" s="179"/>
      <c r="AI951" s="179"/>
      <c r="AJ951" s="179"/>
      <c r="AK951" s="179"/>
      <c r="AL951" s="179"/>
      <c r="AM951" s="179"/>
      <c r="AN951" s="179"/>
      <c r="AO951" s="180"/>
      <c r="AQ951" s="180"/>
    </row>
    <row r="952" spans="2:43" s="126" customFormat="1" ht="6.75" customHeight="1">
      <c r="B952" s="179"/>
      <c r="C952" s="179"/>
      <c r="D952" s="179"/>
      <c r="E952" s="179"/>
      <c r="F952" s="179"/>
      <c r="G952" s="179"/>
      <c r="H952" s="179"/>
      <c r="I952" s="179"/>
      <c r="J952" s="179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80"/>
      <c r="AQ952" s="180"/>
    </row>
    <row r="953" spans="2:43" s="126" customFormat="1" ht="6.75" customHeight="1">
      <c r="B953" s="179"/>
      <c r="C953" s="179"/>
      <c r="D953" s="179"/>
      <c r="E953" s="179"/>
      <c r="F953" s="179"/>
      <c r="G953" s="179"/>
      <c r="H953" s="179"/>
      <c r="I953" s="179"/>
      <c r="J953" s="179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80"/>
      <c r="AQ953" s="180"/>
    </row>
    <row r="954" spans="2:43" s="126" customFormat="1" ht="6.75" customHeight="1">
      <c r="B954" s="179"/>
      <c r="C954" s="179"/>
      <c r="D954" s="179"/>
      <c r="E954" s="179"/>
      <c r="F954" s="179"/>
      <c r="G954" s="179"/>
      <c r="H954" s="179"/>
      <c r="I954" s="179"/>
      <c r="J954" s="179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80"/>
      <c r="AQ954" s="180"/>
    </row>
    <row r="955" spans="2:43" s="126" customFormat="1" ht="6.75" customHeight="1">
      <c r="B955" s="179"/>
      <c r="C955" s="179"/>
      <c r="D955" s="179"/>
      <c r="E955" s="179"/>
      <c r="F955" s="179"/>
      <c r="G955" s="179"/>
      <c r="H955" s="179"/>
      <c r="I955" s="179"/>
      <c r="J955" s="179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80"/>
      <c r="AQ955" s="180"/>
    </row>
    <row r="956" spans="2:43" s="126" customFormat="1" ht="6.75" customHeight="1">
      <c r="B956" s="179"/>
      <c r="C956" s="179"/>
      <c r="D956" s="179"/>
      <c r="E956" s="179"/>
      <c r="F956" s="179"/>
      <c r="G956" s="179"/>
      <c r="H956" s="179"/>
      <c r="I956" s="179"/>
      <c r="J956" s="179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80"/>
      <c r="AQ956" s="180"/>
    </row>
    <row r="957" spans="2:43" s="126" customFormat="1" ht="6.75" customHeight="1">
      <c r="B957" s="179"/>
      <c r="C957" s="179"/>
      <c r="D957" s="179"/>
      <c r="E957" s="179"/>
      <c r="F957" s="179"/>
      <c r="G957" s="179"/>
      <c r="H957" s="179"/>
      <c r="I957" s="179"/>
      <c r="J957" s="179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80"/>
      <c r="AQ957" s="180"/>
    </row>
    <row r="958" spans="2:43" s="126" customFormat="1" ht="6.75" customHeight="1">
      <c r="B958" s="179"/>
      <c r="C958" s="179"/>
      <c r="D958" s="179"/>
      <c r="E958" s="179"/>
      <c r="F958" s="179"/>
      <c r="G958" s="179"/>
      <c r="H958" s="179"/>
      <c r="I958" s="179"/>
      <c r="J958" s="179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80"/>
      <c r="AQ958" s="180"/>
    </row>
    <row r="959" spans="2:43" s="126" customFormat="1" ht="6.75" customHeight="1">
      <c r="B959" s="179"/>
      <c r="C959" s="179"/>
      <c r="D959" s="179"/>
      <c r="E959" s="179"/>
      <c r="F959" s="179"/>
      <c r="G959" s="179"/>
      <c r="H959" s="179"/>
      <c r="I959" s="179"/>
      <c r="J959" s="179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80"/>
      <c r="AQ959" s="180"/>
    </row>
    <row r="960" spans="2:43" s="126" customFormat="1" ht="6.75" customHeight="1">
      <c r="B960" s="179"/>
      <c r="C960" s="179"/>
      <c r="D960" s="179"/>
      <c r="E960" s="179"/>
      <c r="F960" s="179"/>
      <c r="G960" s="179"/>
      <c r="H960" s="179"/>
      <c r="I960" s="179"/>
      <c r="J960" s="179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80"/>
      <c r="AQ960" s="180"/>
    </row>
    <row r="961" spans="2:43" s="126" customFormat="1" ht="6.75" customHeight="1">
      <c r="B961" s="179"/>
      <c r="C961" s="179"/>
      <c r="D961" s="179"/>
      <c r="E961" s="179"/>
      <c r="F961" s="179"/>
      <c r="G961" s="179"/>
      <c r="H961" s="179"/>
      <c r="I961" s="179"/>
      <c r="J961" s="179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80"/>
      <c r="AQ961" s="180"/>
    </row>
    <row r="962" spans="2:43" s="126" customFormat="1" ht="6.75" customHeight="1">
      <c r="B962" s="179"/>
      <c r="C962" s="179"/>
      <c r="D962" s="179"/>
      <c r="E962" s="179"/>
      <c r="F962" s="179"/>
      <c r="G962" s="179"/>
      <c r="H962" s="179"/>
      <c r="I962" s="179"/>
      <c r="J962" s="179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80"/>
      <c r="AQ962" s="180"/>
    </row>
    <row r="963" spans="2:43" s="126" customFormat="1" ht="6.75" customHeight="1">
      <c r="B963" s="179"/>
      <c r="C963" s="179"/>
      <c r="D963" s="179"/>
      <c r="E963" s="179"/>
      <c r="F963" s="179"/>
      <c r="G963" s="179"/>
      <c r="H963" s="179"/>
      <c r="I963" s="179"/>
      <c r="J963" s="179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80"/>
      <c r="AQ963" s="180"/>
    </row>
    <row r="964" spans="2:43" s="126" customFormat="1" ht="6.75" customHeight="1">
      <c r="B964" s="179"/>
      <c r="C964" s="179"/>
      <c r="D964" s="179"/>
      <c r="E964" s="179"/>
      <c r="F964" s="179"/>
      <c r="G964" s="179"/>
      <c r="H964" s="179"/>
      <c r="I964" s="179"/>
      <c r="J964" s="179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80"/>
      <c r="AQ964" s="180"/>
    </row>
    <row r="965" spans="2:43" s="126" customFormat="1" ht="6.75" customHeight="1">
      <c r="B965" s="179"/>
      <c r="C965" s="179"/>
      <c r="D965" s="179"/>
      <c r="E965" s="179"/>
      <c r="F965" s="179"/>
      <c r="G965" s="179"/>
      <c r="H965" s="179"/>
      <c r="I965" s="179"/>
      <c r="J965" s="179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80"/>
      <c r="AQ965" s="180"/>
    </row>
    <row r="966" spans="2:43" s="126" customFormat="1" ht="6.75" customHeight="1">
      <c r="B966" s="179"/>
      <c r="C966" s="179"/>
      <c r="D966" s="179"/>
      <c r="E966" s="179"/>
      <c r="F966" s="179"/>
      <c r="G966" s="179"/>
      <c r="H966" s="179"/>
      <c r="I966" s="179"/>
      <c r="J966" s="179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80"/>
      <c r="AQ966" s="180"/>
    </row>
    <row r="967" spans="2:43" s="126" customFormat="1" ht="6.75" customHeight="1">
      <c r="B967" s="179"/>
      <c r="C967" s="179"/>
      <c r="D967" s="179"/>
      <c r="E967" s="179"/>
      <c r="F967" s="179"/>
      <c r="G967" s="179"/>
      <c r="H967" s="179"/>
      <c r="I967" s="179"/>
      <c r="J967" s="179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80"/>
      <c r="AQ967" s="180"/>
    </row>
    <row r="968" spans="2:43" s="126" customFormat="1" ht="6.75" customHeight="1">
      <c r="B968" s="179"/>
      <c r="C968" s="179"/>
      <c r="D968" s="179"/>
      <c r="E968" s="179"/>
      <c r="F968" s="179"/>
      <c r="G968" s="179"/>
      <c r="H968" s="179"/>
      <c r="I968" s="179"/>
      <c r="J968" s="179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80"/>
      <c r="AQ968" s="180"/>
    </row>
    <row r="969" spans="2:43" s="126" customFormat="1" ht="6.75" customHeight="1">
      <c r="B969" s="179"/>
      <c r="C969" s="179"/>
      <c r="D969" s="179"/>
      <c r="E969" s="179"/>
      <c r="F969" s="179"/>
      <c r="G969" s="179"/>
      <c r="H969" s="179"/>
      <c r="I969" s="179"/>
      <c r="J969" s="179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80"/>
      <c r="AQ969" s="180"/>
    </row>
    <row r="970" spans="2:43" s="126" customFormat="1" ht="6.75" customHeight="1">
      <c r="B970" s="179"/>
      <c r="C970" s="179"/>
      <c r="D970" s="179"/>
      <c r="E970" s="179"/>
      <c r="F970" s="179"/>
      <c r="G970" s="179"/>
      <c r="H970" s="179"/>
      <c r="I970" s="179"/>
      <c r="J970" s="179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80"/>
      <c r="AQ970" s="180"/>
    </row>
    <row r="971" spans="2:43" s="126" customFormat="1" ht="6.75" customHeight="1">
      <c r="B971" s="179"/>
      <c r="C971" s="179"/>
      <c r="D971" s="179"/>
      <c r="E971" s="179"/>
      <c r="F971" s="179"/>
      <c r="G971" s="179"/>
      <c r="H971" s="179"/>
      <c r="I971" s="179"/>
      <c r="J971" s="179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80"/>
      <c r="AQ971" s="180"/>
    </row>
    <row r="972" spans="2:43" s="126" customFormat="1" ht="6.75" customHeight="1">
      <c r="B972" s="179"/>
      <c r="C972" s="179"/>
      <c r="D972" s="179"/>
      <c r="E972" s="179"/>
      <c r="F972" s="179"/>
      <c r="G972" s="179"/>
      <c r="H972" s="179"/>
      <c r="I972" s="179"/>
      <c r="J972" s="179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80"/>
      <c r="AQ972" s="180"/>
    </row>
    <row r="973" spans="2:43" s="126" customFormat="1" ht="6.75" customHeight="1">
      <c r="B973" s="179"/>
      <c r="C973" s="179"/>
      <c r="D973" s="179"/>
      <c r="E973" s="179"/>
      <c r="F973" s="179"/>
      <c r="G973" s="179"/>
      <c r="H973" s="179"/>
      <c r="I973" s="179"/>
      <c r="J973" s="179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80"/>
      <c r="AQ973" s="180"/>
    </row>
    <row r="974" spans="2:43" s="126" customFormat="1" ht="6.75" customHeight="1">
      <c r="B974" s="179"/>
      <c r="C974" s="179"/>
      <c r="D974" s="179"/>
      <c r="E974" s="179"/>
      <c r="F974" s="179"/>
      <c r="G974" s="179"/>
      <c r="H974" s="179"/>
      <c r="I974" s="179"/>
      <c r="J974" s="179"/>
      <c r="K974" s="179"/>
      <c r="L974" s="179"/>
      <c r="M974" s="179"/>
      <c r="N974" s="179"/>
      <c r="O974" s="179"/>
      <c r="P974" s="179"/>
      <c r="Q974" s="179"/>
      <c r="R974" s="179"/>
      <c r="S974" s="179"/>
      <c r="T974" s="179"/>
      <c r="U974" s="179"/>
      <c r="V974" s="179"/>
      <c r="W974" s="179"/>
      <c r="X974" s="179"/>
      <c r="Y974" s="179"/>
      <c r="Z974" s="179"/>
      <c r="AA974" s="179"/>
      <c r="AB974" s="179"/>
      <c r="AC974" s="179"/>
      <c r="AD974" s="179"/>
      <c r="AE974" s="179"/>
      <c r="AF974" s="179"/>
      <c r="AG974" s="179"/>
      <c r="AH974" s="179"/>
      <c r="AI974" s="179"/>
      <c r="AJ974" s="179"/>
      <c r="AK974" s="179"/>
      <c r="AL974" s="179"/>
      <c r="AM974" s="179"/>
      <c r="AN974" s="179"/>
      <c r="AO974" s="180"/>
      <c r="AQ974" s="180"/>
    </row>
    <row r="975" spans="2:43" s="126" customFormat="1" ht="6.75" customHeight="1">
      <c r="B975" s="179"/>
      <c r="C975" s="179"/>
      <c r="D975" s="179"/>
      <c r="E975" s="179"/>
      <c r="F975" s="179"/>
      <c r="G975" s="179"/>
      <c r="H975" s="179"/>
      <c r="I975" s="179"/>
      <c r="J975" s="179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80"/>
      <c r="AQ975" s="180"/>
    </row>
    <row r="976" spans="2:43" s="126" customFormat="1" ht="6.75" customHeight="1">
      <c r="B976" s="179"/>
      <c r="C976" s="179"/>
      <c r="D976" s="179"/>
      <c r="E976" s="179"/>
      <c r="F976" s="179"/>
      <c r="G976" s="179"/>
      <c r="H976" s="179"/>
      <c r="I976" s="179"/>
      <c r="J976" s="179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80"/>
      <c r="AQ976" s="180"/>
    </row>
    <row r="977" spans="2:43" s="126" customFormat="1" ht="6.75" customHeight="1">
      <c r="B977" s="179"/>
      <c r="C977" s="179"/>
      <c r="D977" s="179"/>
      <c r="E977" s="179"/>
      <c r="F977" s="179"/>
      <c r="G977" s="179"/>
      <c r="H977" s="179"/>
      <c r="I977" s="179"/>
      <c r="J977" s="179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80"/>
      <c r="AQ977" s="180"/>
    </row>
    <row r="978" spans="2:43" s="126" customFormat="1" ht="6.75" customHeight="1">
      <c r="B978" s="179"/>
      <c r="C978" s="179"/>
      <c r="D978" s="179"/>
      <c r="E978" s="179"/>
      <c r="F978" s="179"/>
      <c r="G978" s="179"/>
      <c r="H978" s="179"/>
      <c r="I978" s="179"/>
      <c r="J978" s="179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80"/>
      <c r="AQ978" s="180"/>
    </row>
    <row r="979" spans="2:43" s="126" customFormat="1" ht="6.75" customHeight="1">
      <c r="B979" s="179"/>
      <c r="C979" s="179"/>
      <c r="D979" s="179"/>
      <c r="E979" s="179"/>
      <c r="F979" s="179"/>
      <c r="G979" s="179"/>
      <c r="H979" s="179"/>
      <c r="I979" s="179"/>
      <c r="J979" s="179"/>
      <c r="K979" s="179"/>
      <c r="L979" s="179"/>
      <c r="M979" s="179"/>
      <c r="N979" s="179"/>
      <c r="O979" s="179"/>
      <c r="P979" s="179"/>
      <c r="Q979" s="179"/>
      <c r="R979" s="179"/>
      <c r="S979" s="179"/>
      <c r="T979" s="179"/>
      <c r="U979" s="179"/>
      <c r="V979" s="179"/>
      <c r="W979" s="179"/>
      <c r="X979" s="179"/>
      <c r="Y979" s="179"/>
      <c r="Z979" s="179"/>
      <c r="AA979" s="179"/>
      <c r="AB979" s="179"/>
      <c r="AC979" s="179"/>
      <c r="AD979" s="179"/>
      <c r="AE979" s="179"/>
      <c r="AF979" s="179"/>
      <c r="AG979" s="179"/>
      <c r="AH979" s="179"/>
      <c r="AI979" s="179"/>
      <c r="AJ979" s="179"/>
      <c r="AK979" s="179"/>
      <c r="AL979" s="179"/>
      <c r="AM979" s="179"/>
      <c r="AN979" s="179"/>
      <c r="AO979" s="180"/>
      <c r="AQ979" s="180"/>
    </row>
    <row r="980" spans="2:43" s="126" customFormat="1" ht="6.75" customHeight="1">
      <c r="B980" s="179"/>
      <c r="C980" s="179"/>
      <c r="D980" s="179"/>
      <c r="E980" s="179"/>
      <c r="F980" s="179"/>
      <c r="G980" s="179"/>
      <c r="H980" s="179"/>
      <c r="I980" s="179"/>
      <c r="J980" s="179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80"/>
      <c r="AQ980" s="180"/>
    </row>
    <row r="981" spans="2:43" s="126" customFormat="1" ht="6.75" customHeight="1">
      <c r="B981" s="179"/>
      <c r="C981" s="179"/>
      <c r="D981" s="179"/>
      <c r="E981" s="179"/>
      <c r="F981" s="179"/>
      <c r="G981" s="179"/>
      <c r="H981" s="179"/>
      <c r="I981" s="179"/>
      <c r="J981" s="179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80"/>
      <c r="AQ981" s="180"/>
    </row>
    <row r="982" spans="2:43" s="126" customFormat="1" ht="6.75" customHeight="1">
      <c r="B982" s="179"/>
      <c r="C982" s="179"/>
      <c r="D982" s="179"/>
      <c r="E982" s="179"/>
      <c r="F982" s="179"/>
      <c r="G982" s="179"/>
      <c r="H982" s="179"/>
      <c r="I982" s="179"/>
      <c r="J982" s="179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80"/>
      <c r="AQ982" s="180"/>
    </row>
    <row r="983" spans="2:43" s="126" customFormat="1" ht="6.75" customHeight="1">
      <c r="B983" s="179"/>
      <c r="C983" s="179"/>
      <c r="D983" s="179"/>
      <c r="E983" s="179"/>
      <c r="F983" s="179"/>
      <c r="G983" s="179"/>
      <c r="H983" s="179"/>
      <c r="I983" s="179"/>
      <c r="J983" s="179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80"/>
      <c r="AQ983" s="180"/>
    </row>
    <row r="984" spans="2:43" s="126" customFormat="1" ht="6.75" customHeight="1">
      <c r="B984" s="179"/>
      <c r="C984" s="179"/>
      <c r="D984" s="179"/>
      <c r="E984" s="179"/>
      <c r="F984" s="179"/>
      <c r="G984" s="179"/>
      <c r="H984" s="179"/>
      <c r="I984" s="179"/>
      <c r="J984" s="179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80"/>
      <c r="AQ984" s="180"/>
    </row>
    <row r="985" spans="2:43" s="126" customFormat="1" ht="6.75" customHeight="1">
      <c r="B985" s="179"/>
      <c r="C985" s="179"/>
      <c r="D985" s="179"/>
      <c r="E985" s="179"/>
      <c r="F985" s="179"/>
      <c r="G985" s="179"/>
      <c r="H985" s="179"/>
      <c r="I985" s="179"/>
      <c r="J985" s="179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80"/>
      <c r="AQ985" s="180"/>
    </row>
    <row r="986" spans="2:43" s="126" customFormat="1" ht="6.75" customHeight="1">
      <c r="B986" s="179"/>
      <c r="C986" s="179"/>
      <c r="D986" s="179"/>
      <c r="E986" s="179"/>
      <c r="F986" s="179"/>
      <c r="G986" s="179"/>
      <c r="H986" s="179"/>
      <c r="I986" s="179"/>
      <c r="J986" s="179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80"/>
      <c r="AQ986" s="180"/>
    </row>
    <row r="987" spans="2:43" s="126" customFormat="1" ht="6.75" customHeight="1">
      <c r="B987" s="179"/>
      <c r="C987" s="179"/>
      <c r="D987" s="179"/>
      <c r="E987" s="179"/>
      <c r="F987" s="179"/>
      <c r="G987" s="179"/>
      <c r="H987" s="179"/>
      <c r="I987" s="179"/>
      <c r="J987" s="179"/>
      <c r="K987" s="179"/>
      <c r="L987" s="179"/>
      <c r="M987" s="179"/>
      <c r="N987" s="179"/>
      <c r="O987" s="179"/>
      <c r="P987" s="179"/>
      <c r="Q987" s="179"/>
      <c r="R987" s="179"/>
      <c r="S987" s="179"/>
      <c r="T987" s="179"/>
      <c r="U987" s="179"/>
      <c r="V987" s="179"/>
      <c r="W987" s="179"/>
      <c r="X987" s="179"/>
      <c r="Y987" s="179"/>
      <c r="Z987" s="179"/>
      <c r="AA987" s="179"/>
      <c r="AB987" s="179"/>
      <c r="AC987" s="179"/>
      <c r="AD987" s="179"/>
      <c r="AE987" s="179"/>
      <c r="AF987" s="179"/>
      <c r="AG987" s="179"/>
      <c r="AH987" s="179"/>
      <c r="AI987" s="179"/>
      <c r="AJ987" s="179"/>
      <c r="AK987" s="179"/>
      <c r="AL987" s="179"/>
      <c r="AM987" s="179"/>
      <c r="AN987" s="179"/>
      <c r="AO987" s="180"/>
      <c r="AQ987" s="180"/>
    </row>
    <row r="988" spans="2:43" s="126" customFormat="1" ht="6.75" customHeight="1">
      <c r="B988" s="179"/>
      <c r="C988" s="179"/>
      <c r="D988" s="179"/>
      <c r="E988" s="179"/>
      <c r="F988" s="179"/>
      <c r="G988" s="179"/>
      <c r="H988" s="179"/>
      <c r="I988" s="179"/>
      <c r="J988" s="179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80"/>
      <c r="AQ988" s="180"/>
    </row>
    <row r="989" spans="2:43" s="126" customFormat="1" ht="6.75" customHeight="1">
      <c r="B989" s="179"/>
      <c r="C989" s="179"/>
      <c r="D989" s="179"/>
      <c r="E989" s="179"/>
      <c r="F989" s="179"/>
      <c r="G989" s="179"/>
      <c r="H989" s="179"/>
      <c r="I989" s="179"/>
      <c r="J989" s="179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80"/>
      <c r="AQ989" s="180"/>
    </row>
    <row r="990" spans="2:43" s="126" customFormat="1" ht="6.75" customHeight="1">
      <c r="B990" s="179"/>
      <c r="C990" s="179"/>
      <c r="D990" s="179"/>
      <c r="E990" s="179"/>
      <c r="F990" s="179"/>
      <c r="G990" s="179"/>
      <c r="H990" s="179"/>
      <c r="I990" s="179"/>
      <c r="J990" s="179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80"/>
      <c r="AQ990" s="180"/>
    </row>
    <row r="991" spans="2:43" s="126" customFormat="1" ht="6.75" customHeight="1">
      <c r="B991" s="179"/>
      <c r="C991" s="179"/>
      <c r="D991" s="179"/>
      <c r="E991" s="179"/>
      <c r="F991" s="179"/>
      <c r="G991" s="179"/>
      <c r="H991" s="179"/>
      <c r="I991" s="179"/>
      <c r="J991" s="179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80"/>
      <c r="AQ991" s="180"/>
    </row>
    <row r="992" spans="2:43" s="126" customFormat="1" ht="6.75" customHeight="1">
      <c r="B992" s="179"/>
      <c r="C992" s="179"/>
      <c r="D992" s="179"/>
      <c r="E992" s="179"/>
      <c r="F992" s="179"/>
      <c r="G992" s="179"/>
      <c r="H992" s="179"/>
      <c r="I992" s="179"/>
      <c r="J992" s="179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80"/>
      <c r="AQ992" s="180"/>
    </row>
    <row r="993" spans="2:43" s="126" customFormat="1" ht="6.75" customHeight="1">
      <c r="B993" s="179"/>
      <c r="C993" s="179"/>
      <c r="D993" s="179"/>
      <c r="E993" s="179"/>
      <c r="F993" s="179"/>
      <c r="G993" s="179"/>
      <c r="H993" s="179"/>
      <c r="I993" s="179"/>
      <c r="J993" s="179"/>
      <c r="K993" s="179"/>
      <c r="L993" s="179"/>
      <c r="M993" s="179"/>
      <c r="N993" s="179"/>
      <c r="O993" s="179"/>
      <c r="P993" s="179"/>
      <c r="Q993" s="179"/>
      <c r="R993" s="179"/>
      <c r="S993" s="179"/>
      <c r="T993" s="179"/>
      <c r="U993" s="179"/>
      <c r="V993" s="179"/>
      <c r="W993" s="179"/>
      <c r="X993" s="179"/>
      <c r="Y993" s="179"/>
      <c r="Z993" s="179"/>
      <c r="AA993" s="179"/>
      <c r="AB993" s="179"/>
      <c r="AC993" s="179"/>
      <c r="AD993" s="179"/>
      <c r="AE993" s="179"/>
      <c r="AF993" s="179"/>
      <c r="AG993" s="179"/>
      <c r="AH993" s="179"/>
      <c r="AI993" s="179"/>
      <c r="AJ993" s="179"/>
      <c r="AK993" s="179"/>
      <c r="AL993" s="179"/>
      <c r="AM993" s="179"/>
      <c r="AN993" s="179"/>
      <c r="AO993" s="180"/>
      <c r="AQ993" s="180"/>
    </row>
    <row r="994" spans="2:43" s="126" customFormat="1" ht="6.75" customHeight="1">
      <c r="B994" s="179"/>
      <c r="C994" s="179"/>
      <c r="D994" s="179"/>
      <c r="E994" s="179"/>
      <c r="F994" s="179"/>
      <c r="G994" s="179"/>
      <c r="H994" s="179"/>
      <c r="I994" s="179"/>
      <c r="J994" s="179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80"/>
      <c r="AQ994" s="180"/>
    </row>
    <row r="995" spans="2:43" s="126" customFormat="1" ht="6.75" customHeight="1">
      <c r="B995" s="179"/>
      <c r="C995" s="179"/>
      <c r="D995" s="179"/>
      <c r="E995" s="179"/>
      <c r="F995" s="179"/>
      <c r="G995" s="179"/>
      <c r="H995" s="179"/>
      <c r="I995" s="179"/>
      <c r="J995" s="179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80"/>
      <c r="AQ995" s="180"/>
    </row>
    <row r="996" spans="2:43" s="126" customFormat="1" ht="6.75" customHeight="1">
      <c r="B996" s="179"/>
      <c r="C996" s="179"/>
      <c r="D996" s="179"/>
      <c r="E996" s="179"/>
      <c r="F996" s="179"/>
      <c r="G996" s="179"/>
      <c r="H996" s="179"/>
      <c r="I996" s="179"/>
      <c r="J996" s="179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80"/>
      <c r="AQ996" s="180"/>
    </row>
    <row r="997" spans="2:43" s="126" customFormat="1" ht="6.75" customHeight="1">
      <c r="B997" s="179"/>
      <c r="C997" s="179"/>
      <c r="D997" s="179"/>
      <c r="E997" s="179"/>
      <c r="F997" s="179"/>
      <c r="G997" s="179"/>
      <c r="H997" s="179"/>
      <c r="I997" s="179"/>
      <c r="J997" s="179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80"/>
      <c r="AQ997" s="180"/>
    </row>
    <row r="998" spans="2:43" s="126" customFormat="1" ht="6.75" customHeight="1">
      <c r="B998" s="179"/>
      <c r="C998" s="179"/>
      <c r="D998" s="179"/>
      <c r="E998" s="179"/>
      <c r="F998" s="179"/>
      <c r="G998" s="179"/>
      <c r="H998" s="179"/>
      <c r="I998" s="179"/>
      <c r="J998" s="179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80"/>
      <c r="AQ998" s="180"/>
    </row>
    <row r="999" spans="2:43" s="126" customFormat="1" ht="6.75" customHeight="1">
      <c r="B999" s="179"/>
      <c r="C999" s="179"/>
      <c r="D999" s="179"/>
      <c r="E999" s="179"/>
      <c r="F999" s="179"/>
      <c r="G999" s="179"/>
      <c r="H999" s="179"/>
      <c r="I999" s="179"/>
      <c r="J999" s="179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80"/>
      <c r="AQ999" s="180"/>
    </row>
    <row r="1000" spans="2:43" s="126" customFormat="1" ht="6.75" customHeight="1">
      <c r="B1000" s="179"/>
      <c r="C1000" s="179"/>
      <c r="D1000" s="179"/>
      <c r="E1000" s="179"/>
      <c r="F1000" s="179"/>
      <c r="G1000" s="179"/>
      <c r="H1000" s="179"/>
      <c r="I1000" s="179"/>
      <c r="J1000" s="179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80"/>
      <c r="AQ1000" s="180"/>
    </row>
    <row r="1001" spans="2:43" s="126" customFormat="1" ht="6.75" customHeight="1">
      <c r="B1001" s="179"/>
      <c r="C1001" s="179"/>
      <c r="D1001" s="179"/>
      <c r="E1001" s="179"/>
      <c r="F1001" s="179"/>
      <c r="G1001" s="179"/>
      <c r="H1001" s="179"/>
      <c r="I1001" s="179"/>
      <c r="J1001" s="179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80"/>
      <c r="AQ1001" s="180"/>
    </row>
    <row r="1002" spans="2:43" s="126" customFormat="1" ht="6.75" customHeight="1">
      <c r="B1002" s="179"/>
      <c r="C1002" s="179"/>
      <c r="D1002" s="179"/>
      <c r="E1002" s="179"/>
      <c r="F1002" s="179"/>
      <c r="G1002" s="179"/>
      <c r="H1002" s="179"/>
      <c r="I1002" s="179"/>
      <c r="J1002" s="179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80"/>
      <c r="AQ1002" s="180"/>
    </row>
    <row r="1003" spans="2:43" s="126" customFormat="1" ht="6.75" customHeight="1">
      <c r="B1003" s="179"/>
      <c r="C1003" s="179"/>
      <c r="D1003" s="179"/>
      <c r="E1003" s="179"/>
      <c r="F1003" s="179"/>
      <c r="G1003" s="179"/>
      <c r="H1003" s="179"/>
      <c r="I1003" s="179"/>
      <c r="J1003" s="179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80"/>
      <c r="AQ1003" s="180"/>
    </row>
    <row r="1004" spans="2:43" s="126" customFormat="1" ht="6.75" customHeight="1">
      <c r="B1004" s="179"/>
      <c r="C1004" s="179"/>
      <c r="D1004" s="179"/>
      <c r="E1004" s="179"/>
      <c r="F1004" s="179"/>
      <c r="G1004" s="179"/>
      <c r="H1004" s="179"/>
      <c r="I1004" s="179"/>
      <c r="J1004" s="179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80"/>
      <c r="AQ1004" s="180"/>
    </row>
    <row r="1005" spans="2:43" s="126" customFormat="1" ht="6.75" customHeight="1">
      <c r="B1005" s="179"/>
      <c r="C1005" s="179"/>
      <c r="D1005" s="179"/>
      <c r="E1005" s="179"/>
      <c r="F1005" s="179"/>
      <c r="G1005" s="179"/>
      <c r="H1005" s="179"/>
      <c r="I1005" s="179"/>
      <c r="J1005" s="179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80"/>
      <c r="AQ1005" s="180"/>
    </row>
    <row r="1006" spans="2:43" s="126" customFormat="1" ht="6.75" customHeight="1">
      <c r="B1006" s="179"/>
      <c r="C1006" s="179"/>
      <c r="D1006" s="179"/>
      <c r="E1006" s="179"/>
      <c r="F1006" s="179"/>
      <c r="G1006" s="179"/>
      <c r="H1006" s="179"/>
      <c r="I1006" s="179"/>
      <c r="J1006" s="179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80"/>
      <c r="AQ1006" s="180"/>
    </row>
    <row r="1007" spans="2:43" s="126" customFormat="1" ht="6.75" customHeight="1">
      <c r="B1007" s="179"/>
      <c r="C1007" s="179"/>
      <c r="D1007" s="179"/>
      <c r="E1007" s="179"/>
      <c r="F1007" s="179"/>
      <c r="G1007" s="179"/>
      <c r="H1007" s="179"/>
      <c r="I1007" s="179"/>
      <c r="J1007" s="179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80"/>
      <c r="AQ1007" s="180"/>
    </row>
    <row r="1008" spans="2:43" s="126" customFormat="1" ht="6.75" customHeight="1">
      <c r="B1008" s="179"/>
      <c r="C1008" s="179"/>
      <c r="D1008" s="179"/>
      <c r="E1008" s="179"/>
      <c r="F1008" s="179"/>
      <c r="G1008" s="179"/>
      <c r="H1008" s="179"/>
      <c r="I1008" s="179"/>
      <c r="J1008" s="179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80"/>
      <c r="AQ1008" s="180"/>
    </row>
    <row r="1009" spans="2:43" s="126" customFormat="1" ht="6.75" customHeight="1">
      <c r="B1009" s="179"/>
      <c r="C1009" s="179"/>
      <c r="D1009" s="179"/>
      <c r="E1009" s="179"/>
      <c r="F1009" s="179"/>
      <c r="G1009" s="179"/>
      <c r="H1009" s="179"/>
      <c r="I1009" s="179"/>
      <c r="J1009" s="179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80"/>
      <c r="AQ1009" s="180"/>
    </row>
    <row r="1010" spans="2:43" s="126" customFormat="1" ht="6.75" customHeight="1">
      <c r="B1010" s="179"/>
      <c r="C1010" s="179"/>
      <c r="D1010" s="179"/>
      <c r="E1010" s="179"/>
      <c r="F1010" s="179"/>
      <c r="G1010" s="179"/>
      <c r="H1010" s="179"/>
      <c r="I1010" s="179"/>
      <c r="J1010" s="179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80"/>
      <c r="AQ1010" s="180"/>
    </row>
    <row r="1011" spans="2:43" s="126" customFormat="1" ht="6.75" customHeight="1">
      <c r="B1011" s="179"/>
      <c r="C1011" s="179"/>
      <c r="D1011" s="179"/>
      <c r="E1011" s="179"/>
      <c r="F1011" s="179"/>
      <c r="G1011" s="179"/>
      <c r="H1011" s="179"/>
      <c r="I1011" s="179"/>
      <c r="J1011" s="179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80"/>
      <c r="AQ1011" s="180"/>
    </row>
    <row r="1012" spans="2:43" s="126" customFormat="1" ht="6.75" customHeight="1">
      <c r="B1012" s="179"/>
      <c r="C1012" s="179"/>
      <c r="D1012" s="179"/>
      <c r="E1012" s="179"/>
      <c r="F1012" s="179"/>
      <c r="G1012" s="179"/>
      <c r="H1012" s="179"/>
      <c r="I1012" s="179"/>
      <c r="J1012" s="179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80"/>
      <c r="AQ1012" s="180"/>
    </row>
    <row r="1013" spans="2:43" s="126" customFormat="1" ht="6.75" customHeight="1">
      <c r="B1013" s="179"/>
      <c r="C1013" s="179"/>
      <c r="D1013" s="179"/>
      <c r="E1013" s="179"/>
      <c r="F1013" s="179"/>
      <c r="G1013" s="179"/>
      <c r="H1013" s="179"/>
      <c r="I1013" s="179"/>
      <c r="J1013" s="179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80"/>
      <c r="AQ1013" s="180"/>
    </row>
    <row r="1014" spans="2:43" s="126" customFormat="1" ht="6.75" customHeight="1">
      <c r="B1014" s="179"/>
      <c r="C1014" s="179"/>
      <c r="D1014" s="179"/>
      <c r="E1014" s="179"/>
      <c r="F1014" s="179"/>
      <c r="G1014" s="179"/>
      <c r="H1014" s="179"/>
      <c r="I1014" s="179"/>
      <c r="J1014" s="179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80"/>
      <c r="AQ1014" s="180"/>
    </row>
    <row r="1015" spans="2:43" s="126" customFormat="1" ht="6.75" customHeight="1">
      <c r="B1015" s="179"/>
      <c r="C1015" s="179"/>
      <c r="D1015" s="179"/>
      <c r="E1015" s="179"/>
      <c r="F1015" s="179"/>
      <c r="G1015" s="179"/>
      <c r="H1015" s="179"/>
      <c r="I1015" s="179"/>
      <c r="J1015" s="179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80"/>
      <c r="AQ1015" s="180"/>
    </row>
    <row r="1016" spans="2:43" s="126" customFormat="1" ht="6.75" customHeight="1">
      <c r="B1016" s="179"/>
      <c r="C1016" s="179"/>
      <c r="D1016" s="179"/>
      <c r="E1016" s="179"/>
      <c r="F1016" s="179"/>
      <c r="G1016" s="179"/>
      <c r="H1016" s="179"/>
      <c r="I1016" s="179"/>
      <c r="J1016" s="179"/>
      <c r="K1016" s="179"/>
      <c r="L1016" s="179"/>
      <c r="M1016" s="179"/>
      <c r="N1016" s="179"/>
      <c r="O1016" s="179"/>
      <c r="P1016" s="179"/>
      <c r="Q1016" s="179"/>
      <c r="R1016" s="179"/>
      <c r="S1016" s="179"/>
      <c r="T1016" s="179"/>
      <c r="U1016" s="179"/>
      <c r="V1016" s="179"/>
      <c r="W1016" s="179"/>
      <c r="X1016" s="179"/>
      <c r="Y1016" s="179"/>
      <c r="Z1016" s="179"/>
      <c r="AA1016" s="179"/>
      <c r="AB1016" s="179"/>
      <c r="AC1016" s="179"/>
      <c r="AD1016" s="179"/>
      <c r="AE1016" s="179"/>
      <c r="AF1016" s="179"/>
      <c r="AG1016" s="179"/>
      <c r="AH1016" s="179"/>
      <c r="AI1016" s="179"/>
      <c r="AJ1016" s="179"/>
      <c r="AK1016" s="179"/>
      <c r="AL1016" s="179"/>
      <c r="AM1016" s="179"/>
      <c r="AN1016" s="179"/>
      <c r="AO1016" s="180"/>
      <c r="AQ1016" s="180"/>
    </row>
    <row r="1017" spans="2:43" s="126" customFormat="1" ht="6.75" customHeight="1">
      <c r="B1017" s="179"/>
      <c r="C1017" s="179"/>
      <c r="D1017" s="179"/>
      <c r="E1017" s="179"/>
      <c r="F1017" s="179"/>
      <c r="G1017" s="179"/>
      <c r="H1017" s="179"/>
      <c r="I1017" s="179"/>
      <c r="J1017" s="179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80"/>
      <c r="AQ1017" s="180"/>
    </row>
    <row r="1018" spans="2:43" s="126" customFormat="1" ht="6.75" customHeight="1">
      <c r="B1018" s="179"/>
      <c r="C1018" s="179"/>
      <c r="D1018" s="179"/>
      <c r="E1018" s="179"/>
      <c r="F1018" s="179"/>
      <c r="G1018" s="179"/>
      <c r="H1018" s="179"/>
      <c r="I1018" s="179"/>
      <c r="J1018" s="179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80"/>
      <c r="AQ1018" s="180"/>
    </row>
    <row r="1019" spans="2:43" s="126" customFormat="1" ht="6.75" customHeight="1">
      <c r="B1019" s="179"/>
      <c r="C1019" s="179"/>
      <c r="D1019" s="179"/>
      <c r="E1019" s="179"/>
      <c r="F1019" s="179"/>
      <c r="G1019" s="179"/>
      <c r="H1019" s="179"/>
      <c r="I1019" s="179"/>
      <c r="J1019" s="179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80"/>
      <c r="AQ1019" s="180"/>
    </row>
    <row r="1020" spans="2:43" s="126" customFormat="1" ht="6.75" customHeight="1">
      <c r="B1020" s="179"/>
      <c r="C1020" s="179"/>
      <c r="D1020" s="179"/>
      <c r="E1020" s="179"/>
      <c r="F1020" s="179"/>
      <c r="G1020" s="179"/>
      <c r="H1020" s="179"/>
      <c r="I1020" s="179"/>
      <c r="J1020" s="179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80"/>
      <c r="AQ1020" s="180"/>
    </row>
    <row r="1021" spans="2:43" s="126" customFormat="1" ht="6.75" customHeight="1">
      <c r="B1021" s="179"/>
      <c r="C1021" s="179"/>
      <c r="D1021" s="179"/>
      <c r="E1021" s="179"/>
      <c r="F1021" s="179"/>
      <c r="G1021" s="179"/>
      <c r="H1021" s="179"/>
      <c r="I1021" s="179"/>
      <c r="J1021" s="179"/>
      <c r="K1021" s="179"/>
      <c r="L1021" s="179"/>
      <c r="M1021" s="179"/>
      <c r="N1021" s="179"/>
      <c r="O1021" s="179"/>
      <c r="P1021" s="179"/>
      <c r="Q1021" s="179"/>
      <c r="R1021" s="179"/>
      <c r="S1021" s="179"/>
      <c r="T1021" s="179"/>
      <c r="U1021" s="179"/>
      <c r="V1021" s="179"/>
      <c r="W1021" s="179"/>
      <c r="X1021" s="179"/>
      <c r="Y1021" s="179"/>
      <c r="Z1021" s="179"/>
      <c r="AA1021" s="179"/>
      <c r="AB1021" s="179"/>
      <c r="AC1021" s="179"/>
      <c r="AD1021" s="179"/>
      <c r="AE1021" s="179"/>
      <c r="AF1021" s="179"/>
      <c r="AG1021" s="179"/>
      <c r="AH1021" s="179"/>
      <c r="AI1021" s="179"/>
      <c r="AJ1021" s="179"/>
      <c r="AK1021" s="179"/>
      <c r="AL1021" s="179"/>
      <c r="AM1021" s="179"/>
      <c r="AN1021" s="179"/>
      <c r="AO1021" s="180"/>
      <c r="AQ1021" s="180"/>
    </row>
    <row r="1022" spans="2:43" s="126" customFormat="1" ht="6.75" customHeight="1">
      <c r="B1022" s="179"/>
      <c r="C1022" s="179"/>
      <c r="D1022" s="179"/>
      <c r="E1022" s="179"/>
      <c r="F1022" s="179"/>
      <c r="G1022" s="179"/>
      <c r="H1022" s="179"/>
      <c r="I1022" s="179"/>
      <c r="J1022" s="179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80"/>
      <c r="AQ1022" s="180"/>
    </row>
    <row r="1023" spans="2:43" s="126" customFormat="1" ht="6.75" customHeight="1">
      <c r="B1023" s="179"/>
      <c r="C1023" s="179"/>
      <c r="D1023" s="179"/>
      <c r="E1023" s="179"/>
      <c r="F1023" s="179"/>
      <c r="G1023" s="179"/>
      <c r="H1023" s="179"/>
      <c r="I1023" s="179"/>
      <c r="J1023" s="179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80"/>
      <c r="AQ1023" s="180"/>
    </row>
    <row r="1024" spans="2:43" s="126" customFormat="1" ht="6.75" customHeight="1">
      <c r="B1024" s="179"/>
      <c r="C1024" s="179"/>
      <c r="D1024" s="179"/>
      <c r="E1024" s="179"/>
      <c r="F1024" s="179"/>
      <c r="G1024" s="179"/>
      <c r="H1024" s="179"/>
      <c r="I1024" s="179"/>
      <c r="J1024" s="179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80"/>
      <c r="AQ1024" s="180"/>
    </row>
    <row r="1025" spans="2:43" s="126" customFormat="1" ht="6.75" customHeight="1">
      <c r="B1025" s="179"/>
      <c r="C1025" s="179"/>
      <c r="D1025" s="179"/>
      <c r="E1025" s="179"/>
      <c r="F1025" s="179"/>
      <c r="G1025" s="179"/>
      <c r="H1025" s="179"/>
      <c r="I1025" s="179"/>
      <c r="J1025" s="179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80"/>
      <c r="AQ1025" s="180"/>
    </row>
    <row r="1026" spans="2:43" s="126" customFormat="1" ht="6.75" customHeight="1">
      <c r="B1026" s="179"/>
      <c r="C1026" s="179"/>
      <c r="D1026" s="179"/>
      <c r="E1026" s="179"/>
      <c r="F1026" s="179"/>
      <c r="G1026" s="179"/>
      <c r="H1026" s="179"/>
      <c r="I1026" s="179"/>
      <c r="J1026" s="179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80"/>
      <c r="AQ1026" s="180"/>
    </row>
    <row r="1027" spans="2:43" s="126" customFormat="1" ht="6.75" customHeight="1">
      <c r="B1027" s="179"/>
      <c r="C1027" s="179"/>
      <c r="D1027" s="179"/>
      <c r="E1027" s="179"/>
      <c r="F1027" s="179"/>
      <c r="G1027" s="179"/>
      <c r="H1027" s="179"/>
      <c r="I1027" s="179"/>
      <c r="J1027" s="179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80"/>
      <c r="AQ1027" s="180"/>
    </row>
    <row r="1028" spans="2:43" s="126" customFormat="1" ht="6.75" customHeight="1">
      <c r="B1028" s="179"/>
      <c r="C1028" s="179"/>
      <c r="D1028" s="179"/>
      <c r="E1028" s="179"/>
      <c r="F1028" s="179"/>
      <c r="G1028" s="179"/>
      <c r="H1028" s="179"/>
      <c r="I1028" s="179"/>
      <c r="J1028" s="179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80"/>
      <c r="AQ1028" s="180"/>
    </row>
    <row r="1029" spans="2:43" s="126" customFormat="1" ht="6.75" customHeight="1">
      <c r="B1029" s="179"/>
      <c r="C1029" s="179"/>
      <c r="D1029" s="179"/>
      <c r="E1029" s="179"/>
      <c r="F1029" s="179"/>
      <c r="G1029" s="179"/>
      <c r="H1029" s="179"/>
      <c r="I1029" s="179"/>
      <c r="J1029" s="179"/>
      <c r="K1029" s="179"/>
      <c r="L1029" s="179"/>
      <c r="M1029" s="179"/>
      <c r="N1029" s="179"/>
      <c r="O1029" s="179"/>
      <c r="P1029" s="179"/>
      <c r="Q1029" s="179"/>
      <c r="R1029" s="179"/>
      <c r="S1029" s="179"/>
      <c r="T1029" s="179"/>
      <c r="U1029" s="179"/>
      <c r="V1029" s="179"/>
      <c r="W1029" s="179"/>
      <c r="X1029" s="179"/>
      <c r="Y1029" s="179"/>
      <c r="Z1029" s="179"/>
      <c r="AA1029" s="179"/>
      <c r="AB1029" s="179"/>
      <c r="AC1029" s="179"/>
      <c r="AD1029" s="179"/>
      <c r="AE1029" s="179"/>
      <c r="AF1029" s="179"/>
      <c r="AG1029" s="179"/>
      <c r="AH1029" s="179"/>
      <c r="AI1029" s="179"/>
      <c r="AJ1029" s="179"/>
      <c r="AK1029" s="179"/>
      <c r="AL1029" s="179"/>
      <c r="AM1029" s="179"/>
      <c r="AN1029" s="179"/>
      <c r="AO1029" s="180"/>
      <c r="AQ1029" s="180"/>
    </row>
    <row r="1030" spans="2:43" s="126" customFormat="1" ht="6.75" customHeight="1">
      <c r="B1030" s="179"/>
      <c r="C1030" s="179"/>
      <c r="D1030" s="179"/>
      <c r="E1030" s="179"/>
      <c r="F1030" s="179"/>
      <c r="G1030" s="179"/>
      <c r="H1030" s="179"/>
      <c r="I1030" s="179"/>
      <c r="J1030" s="179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80"/>
      <c r="AQ1030" s="180"/>
    </row>
    <row r="1031" spans="2:43" s="126" customFormat="1" ht="6.75" customHeight="1">
      <c r="B1031" s="179"/>
      <c r="C1031" s="179"/>
      <c r="D1031" s="179"/>
      <c r="E1031" s="179"/>
      <c r="F1031" s="179"/>
      <c r="G1031" s="179"/>
      <c r="H1031" s="179"/>
      <c r="I1031" s="179"/>
      <c r="J1031" s="179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80"/>
      <c r="AQ1031" s="180"/>
    </row>
    <row r="1032" spans="2:43" s="126" customFormat="1" ht="6.75" customHeight="1">
      <c r="B1032" s="179"/>
      <c r="C1032" s="179"/>
      <c r="D1032" s="179"/>
      <c r="E1032" s="179"/>
      <c r="F1032" s="179"/>
      <c r="G1032" s="179"/>
      <c r="H1032" s="179"/>
      <c r="I1032" s="179"/>
      <c r="J1032" s="179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80"/>
      <c r="AQ1032" s="180"/>
    </row>
    <row r="1033" spans="2:43" s="126" customFormat="1" ht="6.75" customHeight="1">
      <c r="B1033" s="179"/>
      <c r="C1033" s="179"/>
      <c r="D1033" s="179"/>
      <c r="E1033" s="179"/>
      <c r="F1033" s="179"/>
      <c r="G1033" s="179"/>
      <c r="H1033" s="179"/>
      <c r="I1033" s="179"/>
      <c r="J1033" s="179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80"/>
      <c r="AQ1033" s="180"/>
    </row>
    <row r="1034" spans="2:43" s="126" customFormat="1" ht="6.75" customHeight="1">
      <c r="B1034" s="179"/>
      <c r="C1034" s="179"/>
      <c r="D1034" s="179"/>
      <c r="E1034" s="179"/>
      <c r="F1034" s="179"/>
      <c r="G1034" s="179"/>
      <c r="H1034" s="179"/>
      <c r="I1034" s="179"/>
      <c r="J1034" s="179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80"/>
      <c r="AQ1034" s="180"/>
    </row>
    <row r="1035" spans="2:43" s="126" customFormat="1" ht="6.75" customHeight="1">
      <c r="B1035" s="179"/>
      <c r="C1035" s="179"/>
      <c r="D1035" s="179"/>
      <c r="E1035" s="179"/>
      <c r="F1035" s="179"/>
      <c r="G1035" s="179"/>
      <c r="H1035" s="179"/>
      <c r="I1035" s="179"/>
      <c r="J1035" s="179"/>
      <c r="K1035" s="179"/>
      <c r="L1035" s="179"/>
      <c r="M1035" s="179"/>
      <c r="N1035" s="179"/>
      <c r="O1035" s="179"/>
      <c r="P1035" s="179"/>
      <c r="Q1035" s="179"/>
      <c r="R1035" s="179"/>
      <c r="S1035" s="179"/>
      <c r="T1035" s="179"/>
      <c r="U1035" s="179"/>
      <c r="V1035" s="179"/>
      <c r="W1035" s="179"/>
      <c r="X1035" s="179"/>
      <c r="Y1035" s="179"/>
      <c r="Z1035" s="179"/>
      <c r="AA1035" s="179"/>
      <c r="AB1035" s="179"/>
      <c r="AC1035" s="179"/>
      <c r="AD1035" s="179"/>
      <c r="AE1035" s="179"/>
      <c r="AF1035" s="179"/>
      <c r="AG1035" s="179"/>
      <c r="AH1035" s="179"/>
      <c r="AI1035" s="179"/>
      <c r="AJ1035" s="179"/>
      <c r="AK1035" s="179"/>
      <c r="AL1035" s="179"/>
      <c r="AM1035" s="179"/>
      <c r="AN1035" s="179"/>
      <c r="AO1035" s="180"/>
      <c r="AQ1035" s="180"/>
    </row>
    <row r="1036" spans="2:43" s="126" customFormat="1" ht="6.75" customHeight="1">
      <c r="B1036" s="179"/>
      <c r="C1036" s="179"/>
      <c r="D1036" s="179"/>
      <c r="E1036" s="179"/>
      <c r="F1036" s="179"/>
      <c r="G1036" s="179"/>
      <c r="H1036" s="179"/>
      <c r="I1036" s="179"/>
      <c r="J1036" s="179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80"/>
      <c r="AQ1036" s="180"/>
    </row>
    <row r="1037" spans="2:43" s="126" customFormat="1" ht="6.75" customHeight="1">
      <c r="B1037" s="179"/>
      <c r="C1037" s="179"/>
      <c r="D1037" s="179"/>
      <c r="E1037" s="179"/>
      <c r="F1037" s="179"/>
      <c r="G1037" s="179"/>
      <c r="H1037" s="179"/>
      <c r="I1037" s="179"/>
      <c r="J1037" s="179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80"/>
      <c r="AQ1037" s="180"/>
    </row>
    <row r="1038" spans="2:43" s="126" customFormat="1" ht="6.75" customHeight="1">
      <c r="B1038" s="179"/>
      <c r="C1038" s="179"/>
      <c r="D1038" s="179"/>
      <c r="E1038" s="179"/>
      <c r="F1038" s="179"/>
      <c r="G1038" s="179"/>
      <c r="H1038" s="179"/>
      <c r="I1038" s="179"/>
      <c r="J1038" s="179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80"/>
      <c r="AQ1038" s="180"/>
    </row>
    <row r="1039" spans="2:43" s="126" customFormat="1" ht="6.75" customHeight="1">
      <c r="B1039" s="179"/>
      <c r="C1039" s="179"/>
      <c r="D1039" s="179"/>
      <c r="E1039" s="179"/>
      <c r="F1039" s="179"/>
      <c r="G1039" s="179"/>
      <c r="H1039" s="179"/>
      <c r="I1039" s="179"/>
      <c r="J1039" s="179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80"/>
      <c r="AQ1039" s="180"/>
    </row>
    <row r="1040" spans="2:43" s="126" customFormat="1" ht="6.75" customHeight="1">
      <c r="B1040" s="179"/>
      <c r="C1040" s="179"/>
      <c r="D1040" s="179"/>
      <c r="E1040" s="179"/>
      <c r="F1040" s="179"/>
      <c r="G1040" s="179"/>
      <c r="H1040" s="179"/>
      <c r="I1040" s="179"/>
      <c r="J1040" s="179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80"/>
      <c r="AQ1040" s="180"/>
    </row>
    <row r="1041" spans="2:43" s="126" customFormat="1" ht="6.75" customHeight="1">
      <c r="B1041" s="179"/>
      <c r="C1041" s="179"/>
      <c r="D1041" s="179"/>
      <c r="E1041" s="179"/>
      <c r="F1041" s="179"/>
      <c r="G1041" s="179"/>
      <c r="H1041" s="179"/>
      <c r="I1041" s="179"/>
      <c r="J1041" s="179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80"/>
      <c r="AQ1041" s="180"/>
    </row>
    <row r="1042" spans="2:43" s="126" customFormat="1" ht="6.75" customHeight="1">
      <c r="B1042" s="179"/>
      <c r="C1042" s="179"/>
      <c r="D1042" s="179"/>
      <c r="E1042" s="179"/>
      <c r="F1042" s="179"/>
      <c r="G1042" s="179"/>
      <c r="H1042" s="179"/>
      <c r="I1042" s="179"/>
      <c r="J1042" s="179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80"/>
      <c r="AQ1042" s="180"/>
    </row>
    <row r="1043" spans="2:43" s="126" customFormat="1" ht="6.75" customHeight="1">
      <c r="B1043" s="179"/>
      <c r="C1043" s="179"/>
      <c r="D1043" s="179"/>
      <c r="E1043" s="179"/>
      <c r="F1043" s="179"/>
      <c r="G1043" s="179"/>
      <c r="H1043" s="179"/>
      <c r="I1043" s="179"/>
      <c r="J1043" s="179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80"/>
      <c r="AQ1043" s="180"/>
    </row>
    <row r="1044" spans="2:43" s="126" customFormat="1" ht="6.75" customHeight="1">
      <c r="B1044" s="179"/>
      <c r="C1044" s="179"/>
      <c r="D1044" s="179"/>
      <c r="E1044" s="179"/>
      <c r="F1044" s="179"/>
      <c r="G1044" s="179"/>
      <c r="H1044" s="179"/>
      <c r="I1044" s="179"/>
      <c r="J1044" s="179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80"/>
      <c r="AQ1044" s="180"/>
    </row>
    <row r="1045" spans="2:43" s="126" customFormat="1" ht="6.75" customHeight="1">
      <c r="B1045" s="179"/>
      <c r="C1045" s="179"/>
      <c r="D1045" s="179"/>
      <c r="E1045" s="179"/>
      <c r="F1045" s="179"/>
      <c r="G1045" s="179"/>
      <c r="H1045" s="179"/>
      <c r="I1045" s="179"/>
      <c r="J1045" s="179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80"/>
      <c r="AQ1045" s="180"/>
    </row>
    <row r="1046" spans="2:43" s="126" customFormat="1" ht="6.75" customHeight="1">
      <c r="B1046" s="179"/>
      <c r="C1046" s="179"/>
      <c r="D1046" s="179"/>
      <c r="E1046" s="179"/>
      <c r="F1046" s="179"/>
      <c r="G1046" s="179"/>
      <c r="H1046" s="179"/>
      <c r="I1046" s="179"/>
      <c r="J1046" s="179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80"/>
      <c r="AQ1046" s="180"/>
    </row>
    <row r="1047" spans="2:43" s="126" customFormat="1" ht="6.75" customHeight="1">
      <c r="B1047" s="179"/>
      <c r="C1047" s="179"/>
      <c r="D1047" s="179"/>
      <c r="E1047" s="179"/>
      <c r="F1047" s="179"/>
      <c r="G1047" s="179"/>
      <c r="H1047" s="179"/>
      <c r="I1047" s="179"/>
      <c r="J1047" s="179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80"/>
      <c r="AQ1047" s="180"/>
    </row>
    <row r="1048" spans="2:43" s="126" customFormat="1" ht="6.75" customHeight="1">
      <c r="B1048" s="179"/>
      <c r="C1048" s="179"/>
      <c r="D1048" s="179"/>
      <c r="E1048" s="179"/>
      <c r="F1048" s="179"/>
      <c r="G1048" s="179"/>
      <c r="H1048" s="179"/>
      <c r="I1048" s="179"/>
      <c r="J1048" s="179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80"/>
      <c r="AQ1048" s="180"/>
    </row>
    <row r="1049" spans="2:43" s="126" customFormat="1" ht="6.75" customHeight="1">
      <c r="B1049" s="179"/>
      <c r="C1049" s="179"/>
      <c r="D1049" s="179"/>
      <c r="E1049" s="179"/>
      <c r="F1049" s="179"/>
      <c r="G1049" s="179"/>
      <c r="H1049" s="179"/>
      <c r="I1049" s="179"/>
      <c r="J1049" s="179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80"/>
      <c r="AQ1049" s="180"/>
    </row>
    <row r="1050" spans="2:43" s="126" customFormat="1" ht="6.75" customHeight="1">
      <c r="B1050" s="179"/>
      <c r="C1050" s="179"/>
      <c r="D1050" s="179"/>
      <c r="E1050" s="179"/>
      <c r="F1050" s="179"/>
      <c r="G1050" s="179"/>
      <c r="H1050" s="179"/>
      <c r="I1050" s="179"/>
      <c r="J1050" s="179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80"/>
      <c r="AQ1050" s="180"/>
    </row>
    <row r="1051" spans="2:43" s="126" customFormat="1" ht="6.75" customHeight="1">
      <c r="B1051" s="179"/>
      <c r="C1051" s="179"/>
      <c r="D1051" s="179"/>
      <c r="E1051" s="179"/>
      <c r="F1051" s="179"/>
      <c r="G1051" s="179"/>
      <c r="H1051" s="179"/>
      <c r="I1051" s="179"/>
      <c r="J1051" s="179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80"/>
      <c r="AQ1051" s="180"/>
    </row>
    <row r="1052" spans="2:43" s="126" customFormat="1" ht="6.75" customHeight="1">
      <c r="B1052" s="179"/>
      <c r="C1052" s="179"/>
      <c r="D1052" s="179"/>
      <c r="E1052" s="179"/>
      <c r="F1052" s="179"/>
      <c r="G1052" s="179"/>
      <c r="H1052" s="179"/>
      <c r="I1052" s="179"/>
      <c r="J1052" s="179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80"/>
      <c r="AQ1052" s="180"/>
    </row>
    <row r="1053" spans="2:43" s="126" customFormat="1" ht="6.75" customHeight="1">
      <c r="B1053" s="179"/>
      <c r="C1053" s="179"/>
      <c r="D1053" s="179"/>
      <c r="E1053" s="179"/>
      <c r="F1053" s="179"/>
      <c r="G1053" s="179"/>
      <c r="H1053" s="179"/>
      <c r="I1053" s="179"/>
      <c r="J1053" s="179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80"/>
      <c r="AQ1053" s="180"/>
    </row>
    <row r="1054" spans="2:43" s="126" customFormat="1" ht="6.75" customHeight="1">
      <c r="B1054" s="179"/>
      <c r="C1054" s="179"/>
      <c r="D1054" s="179"/>
      <c r="E1054" s="179"/>
      <c r="F1054" s="179"/>
      <c r="G1054" s="179"/>
      <c r="H1054" s="179"/>
      <c r="I1054" s="179"/>
      <c r="J1054" s="179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80"/>
      <c r="AQ1054" s="180"/>
    </row>
    <row r="1055" spans="2:43" s="126" customFormat="1" ht="6.75" customHeight="1">
      <c r="B1055" s="179"/>
      <c r="C1055" s="179"/>
      <c r="D1055" s="179"/>
      <c r="E1055" s="179"/>
      <c r="F1055" s="179"/>
      <c r="G1055" s="179"/>
      <c r="H1055" s="179"/>
      <c r="I1055" s="179"/>
      <c r="J1055" s="179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80"/>
      <c r="AQ1055" s="180"/>
    </row>
    <row r="1056" spans="2:43" s="126" customFormat="1" ht="6.75" customHeight="1">
      <c r="B1056" s="179"/>
      <c r="C1056" s="179"/>
      <c r="D1056" s="179"/>
      <c r="E1056" s="179"/>
      <c r="F1056" s="179"/>
      <c r="G1056" s="179"/>
      <c r="H1056" s="179"/>
      <c r="I1056" s="179"/>
      <c r="J1056" s="179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80"/>
      <c r="AQ1056" s="180"/>
    </row>
    <row r="1057" spans="2:43" s="126" customFormat="1" ht="6.75" customHeight="1">
      <c r="B1057" s="179"/>
      <c r="C1057" s="179"/>
      <c r="D1057" s="179"/>
      <c r="E1057" s="179"/>
      <c r="F1057" s="179"/>
      <c r="G1057" s="179"/>
      <c r="H1057" s="179"/>
      <c r="I1057" s="179"/>
      <c r="J1057" s="179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80"/>
      <c r="AQ1057" s="180"/>
    </row>
    <row r="1058" spans="2:43" s="126" customFormat="1" ht="6.75" customHeight="1">
      <c r="B1058" s="179"/>
      <c r="C1058" s="179"/>
      <c r="D1058" s="179"/>
      <c r="E1058" s="179"/>
      <c r="F1058" s="179"/>
      <c r="G1058" s="179"/>
      <c r="H1058" s="179"/>
      <c r="I1058" s="179"/>
      <c r="J1058" s="179"/>
      <c r="K1058" s="179"/>
      <c r="L1058" s="179"/>
      <c r="M1058" s="179"/>
      <c r="N1058" s="179"/>
      <c r="O1058" s="179"/>
      <c r="P1058" s="179"/>
      <c r="Q1058" s="179"/>
      <c r="R1058" s="179"/>
      <c r="S1058" s="179"/>
      <c r="T1058" s="179"/>
      <c r="U1058" s="179"/>
      <c r="V1058" s="179"/>
      <c r="W1058" s="179"/>
      <c r="X1058" s="179"/>
      <c r="Y1058" s="179"/>
      <c r="Z1058" s="179"/>
      <c r="AA1058" s="179"/>
      <c r="AB1058" s="179"/>
      <c r="AC1058" s="179"/>
      <c r="AD1058" s="179"/>
      <c r="AE1058" s="179"/>
      <c r="AF1058" s="179"/>
      <c r="AG1058" s="179"/>
      <c r="AH1058" s="179"/>
      <c r="AI1058" s="179"/>
      <c r="AJ1058" s="179"/>
      <c r="AK1058" s="179"/>
      <c r="AL1058" s="179"/>
      <c r="AM1058" s="179"/>
      <c r="AN1058" s="179"/>
      <c r="AO1058" s="180"/>
      <c r="AQ1058" s="180"/>
    </row>
    <row r="1059" spans="2:43" s="126" customFormat="1" ht="6.75" customHeight="1">
      <c r="B1059" s="179"/>
      <c r="C1059" s="179"/>
      <c r="D1059" s="179"/>
      <c r="E1059" s="179"/>
      <c r="F1059" s="179"/>
      <c r="G1059" s="179"/>
      <c r="H1059" s="179"/>
      <c r="I1059" s="179"/>
      <c r="J1059" s="179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80"/>
      <c r="AQ1059" s="180"/>
    </row>
    <row r="1060" spans="2:43" s="126" customFormat="1" ht="6.75" customHeight="1">
      <c r="B1060" s="179"/>
      <c r="C1060" s="179"/>
      <c r="D1060" s="179"/>
      <c r="E1060" s="179"/>
      <c r="F1060" s="179"/>
      <c r="G1060" s="179"/>
      <c r="H1060" s="179"/>
      <c r="I1060" s="179"/>
      <c r="J1060" s="179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80"/>
      <c r="AQ1060" s="180"/>
    </row>
    <row r="1061" spans="2:43" s="126" customFormat="1" ht="6.75" customHeight="1">
      <c r="B1061" s="179"/>
      <c r="C1061" s="179"/>
      <c r="D1061" s="179"/>
      <c r="E1061" s="179"/>
      <c r="F1061" s="179"/>
      <c r="G1061" s="179"/>
      <c r="H1061" s="179"/>
      <c r="I1061" s="179"/>
      <c r="J1061" s="179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80"/>
      <c r="AQ1061" s="180"/>
    </row>
    <row r="1062" spans="2:43" s="126" customFormat="1" ht="6.75" customHeight="1">
      <c r="B1062" s="179"/>
      <c r="C1062" s="179"/>
      <c r="D1062" s="179"/>
      <c r="E1062" s="179"/>
      <c r="F1062" s="179"/>
      <c r="G1062" s="179"/>
      <c r="H1062" s="179"/>
      <c r="I1062" s="179"/>
      <c r="J1062" s="179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80"/>
      <c r="AQ1062" s="180"/>
    </row>
    <row r="1063" spans="2:43" s="126" customFormat="1" ht="6.75" customHeight="1">
      <c r="B1063" s="179"/>
      <c r="C1063" s="179"/>
      <c r="D1063" s="179"/>
      <c r="E1063" s="179"/>
      <c r="F1063" s="179"/>
      <c r="G1063" s="179"/>
      <c r="H1063" s="179"/>
      <c r="I1063" s="179"/>
      <c r="J1063" s="179"/>
      <c r="K1063" s="179"/>
      <c r="L1063" s="179"/>
      <c r="M1063" s="179"/>
      <c r="N1063" s="179"/>
      <c r="O1063" s="179"/>
      <c r="P1063" s="179"/>
      <c r="Q1063" s="179"/>
      <c r="R1063" s="179"/>
      <c r="S1063" s="179"/>
      <c r="T1063" s="179"/>
      <c r="U1063" s="179"/>
      <c r="V1063" s="179"/>
      <c r="W1063" s="179"/>
      <c r="X1063" s="179"/>
      <c r="Y1063" s="179"/>
      <c r="Z1063" s="179"/>
      <c r="AA1063" s="179"/>
      <c r="AB1063" s="179"/>
      <c r="AC1063" s="179"/>
      <c r="AD1063" s="179"/>
      <c r="AE1063" s="179"/>
      <c r="AF1063" s="179"/>
      <c r="AG1063" s="179"/>
      <c r="AH1063" s="179"/>
      <c r="AI1063" s="179"/>
      <c r="AJ1063" s="179"/>
      <c r="AK1063" s="179"/>
      <c r="AL1063" s="179"/>
      <c r="AM1063" s="179"/>
      <c r="AN1063" s="179"/>
      <c r="AO1063" s="180"/>
      <c r="AQ1063" s="180"/>
    </row>
    <row r="1064" spans="2:43" s="126" customFormat="1" ht="6.75" customHeight="1">
      <c r="B1064" s="179"/>
      <c r="C1064" s="179"/>
      <c r="D1064" s="179"/>
      <c r="E1064" s="179"/>
      <c r="F1064" s="179"/>
      <c r="G1064" s="179"/>
      <c r="H1064" s="179"/>
      <c r="I1064" s="179"/>
      <c r="J1064" s="179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80"/>
      <c r="AQ1064" s="180"/>
    </row>
    <row r="1065" spans="2:43" s="126" customFormat="1" ht="6.75" customHeight="1">
      <c r="B1065" s="179"/>
      <c r="C1065" s="179"/>
      <c r="D1065" s="179"/>
      <c r="E1065" s="179"/>
      <c r="F1065" s="179"/>
      <c r="G1065" s="179"/>
      <c r="H1065" s="179"/>
      <c r="I1065" s="179"/>
      <c r="J1065" s="179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80"/>
      <c r="AQ1065" s="180"/>
    </row>
    <row r="1066" spans="2:43" s="126" customFormat="1" ht="6.75" customHeight="1">
      <c r="B1066" s="179"/>
      <c r="C1066" s="179"/>
      <c r="D1066" s="179"/>
      <c r="E1066" s="179"/>
      <c r="F1066" s="179"/>
      <c r="G1066" s="179"/>
      <c r="H1066" s="179"/>
      <c r="I1066" s="179"/>
      <c r="J1066" s="179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80"/>
      <c r="AQ1066" s="180"/>
    </row>
    <row r="1067" spans="2:43" s="126" customFormat="1" ht="6.75" customHeight="1">
      <c r="B1067" s="179"/>
      <c r="C1067" s="179"/>
      <c r="D1067" s="179"/>
      <c r="E1067" s="179"/>
      <c r="F1067" s="179"/>
      <c r="G1067" s="179"/>
      <c r="H1067" s="179"/>
      <c r="I1067" s="179"/>
      <c r="J1067" s="179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80"/>
      <c r="AQ1067" s="180"/>
    </row>
    <row r="1068" spans="2:43" s="126" customFormat="1" ht="6.75" customHeight="1">
      <c r="B1068" s="179"/>
      <c r="C1068" s="179"/>
      <c r="D1068" s="179"/>
      <c r="E1068" s="179"/>
      <c r="F1068" s="179"/>
      <c r="G1068" s="179"/>
      <c r="H1068" s="179"/>
      <c r="I1068" s="179"/>
      <c r="J1068" s="179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80"/>
      <c r="AQ1068" s="180"/>
    </row>
    <row r="1069" spans="2:43" s="126" customFormat="1" ht="6.75" customHeight="1">
      <c r="B1069" s="179"/>
      <c r="C1069" s="179"/>
      <c r="D1069" s="179"/>
      <c r="E1069" s="179"/>
      <c r="F1069" s="179"/>
      <c r="G1069" s="179"/>
      <c r="H1069" s="179"/>
      <c r="I1069" s="179"/>
      <c r="J1069" s="179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80"/>
      <c r="AQ1069" s="180"/>
    </row>
    <row r="1070" spans="2:43" s="126" customFormat="1" ht="6.75" customHeight="1">
      <c r="B1070" s="179"/>
      <c r="C1070" s="179"/>
      <c r="D1070" s="179"/>
      <c r="E1070" s="179"/>
      <c r="F1070" s="179"/>
      <c r="G1070" s="179"/>
      <c r="H1070" s="179"/>
      <c r="I1070" s="179"/>
      <c r="J1070" s="179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80"/>
      <c r="AQ1070" s="180"/>
    </row>
    <row r="1071" spans="2:43" s="126" customFormat="1" ht="6.75" customHeight="1">
      <c r="B1071" s="179"/>
      <c r="C1071" s="179"/>
      <c r="D1071" s="179"/>
      <c r="E1071" s="179"/>
      <c r="F1071" s="179"/>
      <c r="G1071" s="179"/>
      <c r="H1071" s="179"/>
      <c r="I1071" s="179"/>
      <c r="J1071" s="179"/>
      <c r="K1071" s="179"/>
      <c r="L1071" s="179"/>
      <c r="M1071" s="179"/>
      <c r="N1071" s="179"/>
      <c r="O1071" s="179"/>
      <c r="P1071" s="179"/>
      <c r="Q1071" s="179"/>
      <c r="R1071" s="179"/>
      <c r="S1071" s="179"/>
      <c r="T1071" s="179"/>
      <c r="U1071" s="179"/>
      <c r="V1071" s="179"/>
      <c r="W1071" s="179"/>
      <c r="X1071" s="179"/>
      <c r="Y1071" s="179"/>
      <c r="Z1071" s="179"/>
      <c r="AA1071" s="179"/>
      <c r="AB1071" s="179"/>
      <c r="AC1071" s="179"/>
      <c r="AD1071" s="179"/>
      <c r="AE1071" s="179"/>
      <c r="AF1071" s="179"/>
      <c r="AG1071" s="179"/>
      <c r="AH1071" s="179"/>
      <c r="AI1071" s="179"/>
      <c r="AJ1071" s="179"/>
      <c r="AK1071" s="179"/>
      <c r="AL1071" s="179"/>
      <c r="AM1071" s="179"/>
      <c r="AN1071" s="179"/>
      <c r="AO1071" s="180"/>
      <c r="AQ1071" s="180"/>
    </row>
    <row r="1072" spans="2:43" s="126" customFormat="1" ht="6.75" customHeight="1">
      <c r="B1072" s="179"/>
      <c r="C1072" s="179"/>
      <c r="D1072" s="179"/>
      <c r="E1072" s="179"/>
      <c r="F1072" s="179"/>
      <c r="G1072" s="179"/>
      <c r="H1072" s="179"/>
      <c r="I1072" s="179"/>
      <c r="J1072" s="179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80"/>
      <c r="AQ1072" s="180"/>
    </row>
    <row r="1073" spans="2:43" s="126" customFormat="1" ht="6.75" customHeight="1">
      <c r="B1073" s="179"/>
      <c r="C1073" s="179"/>
      <c r="D1073" s="179"/>
      <c r="E1073" s="179"/>
      <c r="F1073" s="179"/>
      <c r="G1073" s="179"/>
      <c r="H1073" s="179"/>
      <c r="I1073" s="179"/>
      <c r="J1073" s="179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80"/>
      <c r="AQ1073" s="180"/>
    </row>
    <row r="1074" spans="2:43" s="126" customFormat="1" ht="6.75" customHeight="1">
      <c r="B1074" s="179"/>
      <c r="C1074" s="179"/>
      <c r="D1074" s="179"/>
      <c r="E1074" s="179"/>
      <c r="F1074" s="179"/>
      <c r="G1074" s="179"/>
      <c r="H1074" s="179"/>
      <c r="I1074" s="179"/>
      <c r="J1074" s="179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80"/>
      <c r="AQ1074" s="180"/>
    </row>
    <row r="1075" spans="2:43" s="126" customFormat="1" ht="6.75" customHeight="1">
      <c r="B1075" s="179"/>
      <c r="C1075" s="179"/>
      <c r="D1075" s="179"/>
      <c r="E1075" s="179"/>
      <c r="F1075" s="179"/>
      <c r="G1075" s="179"/>
      <c r="H1075" s="179"/>
      <c r="I1075" s="179"/>
      <c r="J1075" s="179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80"/>
      <c r="AQ1075" s="180"/>
    </row>
    <row r="1076" spans="2:43" s="126" customFormat="1" ht="6.75" customHeight="1">
      <c r="B1076" s="179"/>
      <c r="C1076" s="179"/>
      <c r="D1076" s="179"/>
      <c r="E1076" s="179"/>
      <c r="F1076" s="179"/>
      <c r="G1076" s="179"/>
      <c r="H1076" s="179"/>
      <c r="I1076" s="179"/>
      <c r="J1076" s="179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80"/>
      <c r="AQ1076" s="180"/>
    </row>
    <row r="1077" spans="2:43" s="126" customFormat="1" ht="6.75" customHeight="1">
      <c r="B1077" s="179"/>
      <c r="C1077" s="179"/>
      <c r="D1077" s="179"/>
      <c r="E1077" s="179"/>
      <c r="F1077" s="179"/>
      <c r="G1077" s="179"/>
      <c r="H1077" s="179"/>
      <c r="I1077" s="179"/>
      <c r="J1077" s="179"/>
      <c r="K1077" s="179"/>
      <c r="L1077" s="179"/>
      <c r="M1077" s="179"/>
      <c r="N1077" s="179"/>
      <c r="O1077" s="179"/>
      <c r="P1077" s="179"/>
      <c r="Q1077" s="179"/>
      <c r="R1077" s="179"/>
      <c r="S1077" s="179"/>
      <c r="T1077" s="179"/>
      <c r="U1077" s="179"/>
      <c r="V1077" s="179"/>
      <c r="W1077" s="179"/>
      <c r="X1077" s="179"/>
      <c r="Y1077" s="179"/>
      <c r="Z1077" s="179"/>
      <c r="AA1077" s="179"/>
      <c r="AB1077" s="179"/>
      <c r="AC1077" s="179"/>
      <c r="AD1077" s="179"/>
      <c r="AE1077" s="179"/>
      <c r="AF1077" s="179"/>
      <c r="AG1077" s="179"/>
      <c r="AH1077" s="179"/>
      <c r="AI1077" s="179"/>
      <c r="AJ1077" s="179"/>
      <c r="AK1077" s="179"/>
      <c r="AL1077" s="179"/>
      <c r="AM1077" s="179"/>
      <c r="AN1077" s="179"/>
      <c r="AO1077" s="180"/>
      <c r="AQ1077" s="180"/>
    </row>
    <row r="1078" spans="2:43" s="126" customFormat="1" ht="6.75" customHeight="1">
      <c r="B1078" s="179"/>
      <c r="C1078" s="179"/>
      <c r="D1078" s="179"/>
      <c r="E1078" s="179"/>
      <c r="F1078" s="179"/>
      <c r="G1078" s="179"/>
      <c r="H1078" s="179"/>
      <c r="I1078" s="179"/>
      <c r="J1078" s="179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80"/>
      <c r="AQ1078" s="180"/>
    </row>
    <row r="1079" spans="2:43" s="126" customFormat="1" ht="6.75" customHeight="1">
      <c r="B1079" s="179"/>
      <c r="C1079" s="179"/>
      <c r="D1079" s="179"/>
      <c r="E1079" s="179"/>
      <c r="F1079" s="179"/>
      <c r="G1079" s="179"/>
      <c r="H1079" s="179"/>
      <c r="I1079" s="179"/>
      <c r="J1079" s="179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80"/>
      <c r="AQ1079" s="180"/>
    </row>
    <row r="1080" spans="2:43" s="126" customFormat="1" ht="6.75" customHeight="1">
      <c r="B1080" s="179"/>
      <c r="C1080" s="179"/>
      <c r="D1080" s="179"/>
      <c r="E1080" s="179"/>
      <c r="F1080" s="179"/>
      <c r="G1080" s="179"/>
      <c r="H1080" s="179"/>
      <c r="I1080" s="179"/>
      <c r="J1080" s="179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80"/>
      <c r="AQ1080" s="180"/>
    </row>
    <row r="1081" spans="2:43" s="126" customFormat="1" ht="6.75" customHeight="1">
      <c r="B1081" s="179"/>
      <c r="C1081" s="179"/>
      <c r="D1081" s="179"/>
      <c r="E1081" s="179"/>
      <c r="F1081" s="179"/>
      <c r="G1081" s="179"/>
      <c r="H1081" s="179"/>
      <c r="I1081" s="179"/>
      <c r="J1081" s="179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80"/>
      <c r="AQ1081" s="180"/>
    </row>
    <row r="1082" spans="2:43" s="126" customFormat="1" ht="6.75" customHeight="1">
      <c r="B1082" s="179"/>
      <c r="C1082" s="179"/>
      <c r="D1082" s="179"/>
      <c r="E1082" s="179"/>
      <c r="F1082" s="179"/>
      <c r="G1082" s="179"/>
      <c r="H1082" s="179"/>
      <c r="I1082" s="179"/>
      <c r="J1082" s="179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80"/>
      <c r="AQ1082" s="180"/>
    </row>
    <row r="1083" spans="2:43" s="126" customFormat="1" ht="6.75" customHeight="1">
      <c r="B1083" s="179"/>
      <c r="C1083" s="179"/>
      <c r="D1083" s="179"/>
      <c r="E1083" s="179"/>
      <c r="F1083" s="179"/>
      <c r="G1083" s="179"/>
      <c r="H1083" s="179"/>
      <c r="I1083" s="179"/>
      <c r="J1083" s="179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80"/>
      <c r="AQ1083" s="180"/>
    </row>
    <row r="1084" spans="2:43" s="126" customFormat="1" ht="6.75" customHeight="1">
      <c r="B1084" s="179"/>
      <c r="C1084" s="179"/>
      <c r="D1084" s="179"/>
      <c r="E1084" s="179"/>
      <c r="F1084" s="179"/>
      <c r="G1084" s="179"/>
      <c r="H1084" s="179"/>
      <c r="I1084" s="179"/>
      <c r="J1084" s="179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80"/>
      <c r="AQ1084" s="180"/>
    </row>
    <row r="1085" spans="2:43" s="126" customFormat="1" ht="6.75" customHeight="1">
      <c r="B1085" s="179"/>
      <c r="C1085" s="179"/>
      <c r="D1085" s="179"/>
      <c r="E1085" s="179"/>
      <c r="F1085" s="179"/>
      <c r="G1085" s="179"/>
      <c r="H1085" s="179"/>
      <c r="I1085" s="179"/>
      <c r="J1085" s="179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80"/>
      <c r="AQ1085" s="180"/>
    </row>
    <row r="1086" spans="2:43" s="126" customFormat="1" ht="6.75" customHeight="1">
      <c r="B1086" s="179"/>
      <c r="C1086" s="179"/>
      <c r="D1086" s="179"/>
      <c r="E1086" s="179"/>
      <c r="F1086" s="179"/>
      <c r="G1086" s="179"/>
      <c r="H1086" s="179"/>
      <c r="I1086" s="179"/>
      <c r="J1086" s="179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80"/>
      <c r="AQ1086" s="180"/>
    </row>
    <row r="1087" spans="2:43" s="126" customFormat="1" ht="6.75" customHeight="1">
      <c r="B1087" s="179"/>
      <c r="C1087" s="179"/>
      <c r="D1087" s="179"/>
      <c r="E1087" s="179"/>
      <c r="F1087" s="179"/>
      <c r="G1087" s="179"/>
      <c r="H1087" s="179"/>
      <c r="I1087" s="179"/>
      <c r="J1087" s="179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80"/>
      <c r="AQ1087" s="180"/>
    </row>
    <row r="1088" spans="2:43" s="126" customFormat="1" ht="6.75" customHeight="1">
      <c r="B1088" s="179"/>
      <c r="C1088" s="179"/>
      <c r="D1088" s="179"/>
      <c r="E1088" s="179"/>
      <c r="F1088" s="179"/>
      <c r="G1088" s="179"/>
      <c r="H1088" s="179"/>
      <c r="I1088" s="179"/>
      <c r="J1088" s="179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80"/>
      <c r="AQ1088" s="180"/>
    </row>
    <row r="1089" spans="2:43" s="126" customFormat="1" ht="6.75" customHeight="1">
      <c r="B1089" s="179"/>
      <c r="C1089" s="179"/>
      <c r="D1089" s="179"/>
      <c r="E1089" s="179"/>
      <c r="F1089" s="179"/>
      <c r="G1089" s="179"/>
      <c r="H1089" s="179"/>
      <c r="I1089" s="179"/>
      <c r="J1089" s="179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80"/>
      <c r="AQ1089" s="180"/>
    </row>
    <row r="1090" spans="2:43" s="126" customFormat="1" ht="6.75" customHeight="1">
      <c r="B1090" s="179"/>
      <c r="C1090" s="179"/>
      <c r="D1090" s="179"/>
      <c r="E1090" s="179"/>
      <c r="F1090" s="179"/>
      <c r="G1090" s="179"/>
      <c r="H1090" s="179"/>
      <c r="I1090" s="179"/>
      <c r="J1090" s="179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80"/>
      <c r="AQ1090" s="180"/>
    </row>
    <row r="1091" spans="2:43" s="126" customFormat="1" ht="6.75" customHeight="1">
      <c r="B1091" s="179"/>
      <c r="C1091" s="179"/>
      <c r="D1091" s="179"/>
      <c r="E1091" s="179"/>
      <c r="F1091" s="179"/>
      <c r="G1091" s="179"/>
      <c r="H1091" s="179"/>
      <c r="I1091" s="179"/>
      <c r="J1091" s="179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80"/>
      <c r="AQ1091" s="180"/>
    </row>
    <row r="1092" spans="2:43" s="126" customFormat="1" ht="6.75" customHeight="1">
      <c r="B1092" s="179"/>
      <c r="C1092" s="179"/>
      <c r="D1092" s="179"/>
      <c r="E1092" s="179"/>
      <c r="F1092" s="179"/>
      <c r="G1092" s="179"/>
      <c r="H1092" s="179"/>
      <c r="I1092" s="179"/>
      <c r="J1092" s="179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80"/>
      <c r="AQ1092" s="180"/>
    </row>
    <row r="1093" spans="2:43" s="126" customFormat="1" ht="6.75" customHeight="1">
      <c r="B1093" s="179"/>
      <c r="C1093" s="179"/>
      <c r="D1093" s="179"/>
      <c r="E1093" s="179"/>
      <c r="F1093" s="179"/>
      <c r="G1093" s="179"/>
      <c r="H1093" s="179"/>
      <c r="I1093" s="179"/>
      <c r="J1093" s="179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80"/>
      <c r="AQ1093" s="180"/>
    </row>
    <row r="1094" spans="2:43" s="126" customFormat="1" ht="6.75" customHeight="1">
      <c r="B1094" s="179"/>
      <c r="C1094" s="179"/>
      <c r="D1094" s="179"/>
      <c r="E1094" s="179"/>
      <c r="F1094" s="179"/>
      <c r="G1094" s="179"/>
      <c r="H1094" s="179"/>
      <c r="I1094" s="179"/>
      <c r="J1094" s="179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80"/>
      <c r="AQ1094" s="180"/>
    </row>
    <row r="1095" spans="2:43" s="126" customFormat="1" ht="6.75" customHeight="1">
      <c r="B1095" s="179"/>
      <c r="C1095" s="179"/>
      <c r="D1095" s="179"/>
      <c r="E1095" s="179"/>
      <c r="F1095" s="179"/>
      <c r="G1095" s="179"/>
      <c r="H1095" s="179"/>
      <c r="I1095" s="179"/>
      <c r="J1095" s="179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80"/>
      <c r="AQ1095" s="180"/>
    </row>
    <row r="1096" spans="2:43" s="126" customFormat="1" ht="6.75" customHeight="1">
      <c r="B1096" s="179"/>
      <c r="C1096" s="179"/>
      <c r="D1096" s="179"/>
      <c r="E1096" s="179"/>
      <c r="F1096" s="179"/>
      <c r="G1096" s="179"/>
      <c r="H1096" s="179"/>
      <c r="I1096" s="179"/>
      <c r="J1096" s="179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80"/>
      <c r="AQ1096" s="180"/>
    </row>
    <row r="1097" spans="2:43" s="126" customFormat="1" ht="6.75" customHeight="1">
      <c r="B1097" s="179"/>
      <c r="C1097" s="179"/>
      <c r="D1097" s="179"/>
      <c r="E1097" s="179"/>
      <c r="F1097" s="179"/>
      <c r="G1097" s="179"/>
      <c r="H1097" s="179"/>
      <c r="I1097" s="179"/>
      <c r="J1097" s="179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80"/>
      <c r="AQ1097" s="180"/>
    </row>
    <row r="1098" spans="2:43" s="126" customFormat="1" ht="6.75" customHeight="1">
      <c r="B1098" s="179"/>
      <c r="C1098" s="179"/>
      <c r="D1098" s="179"/>
      <c r="E1098" s="179"/>
      <c r="F1098" s="179"/>
      <c r="G1098" s="179"/>
      <c r="H1098" s="179"/>
      <c r="I1098" s="179"/>
      <c r="J1098" s="179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80"/>
      <c r="AQ1098" s="180"/>
    </row>
    <row r="1099" spans="2:43" s="126" customFormat="1" ht="6.75" customHeight="1">
      <c r="B1099" s="179"/>
      <c r="C1099" s="179"/>
      <c r="D1099" s="179"/>
      <c r="E1099" s="179"/>
      <c r="F1099" s="179"/>
      <c r="G1099" s="179"/>
      <c r="H1099" s="179"/>
      <c r="I1099" s="179"/>
      <c r="J1099" s="179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80"/>
      <c r="AQ1099" s="180"/>
    </row>
    <row r="1100" spans="2:43" s="126" customFormat="1" ht="6.75" customHeight="1">
      <c r="B1100" s="179"/>
      <c r="C1100" s="179"/>
      <c r="D1100" s="179"/>
      <c r="E1100" s="179"/>
      <c r="F1100" s="179"/>
      <c r="G1100" s="179"/>
      <c r="H1100" s="179"/>
      <c r="I1100" s="179"/>
      <c r="J1100" s="179"/>
      <c r="K1100" s="179"/>
      <c r="L1100" s="179"/>
      <c r="M1100" s="179"/>
      <c r="N1100" s="179"/>
      <c r="O1100" s="179"/>
      <c r="P1100" s="179"/>
      <c r="Q1100" s="179"/>
      <c r="R1100" s="179"/>
      <c r="S1100" s="179"/>
      <c r="T1100" s="179"/>
      <c r="U1100" s="179"/>
      <c r="V1100" s="179"/>
      <c r="W1100" s="179"/>
      <c r="X1100" s="179"/>
      <c r="Y1100" s="179"/>
      <c r="Z1100" s="179"/>
      <c r="AA1100" s="179"/>
      <c r="AB1100" s="179"/>
      <c r="AC1100" s="179"/>
      <c r="AD1100" s="179"/>
      <c r="AE1100" s="179"/>
      <c r="AF1100" s="179"/>
      <c r="AG1100" s="179"/>
      <c r="AH1100" s="179"/>
      <c r="AI1100" s="179"/>
      <c r="AJ1100" s="179"/>
      <c r="AK1100" s="179"/>
      <c r="AL1100" s="179"/>
      <c r="AM1100" s="179"/>
      <c r="AN1100" s="179"/>
      <c r="AO1100" s="180"/>
      <c r="AQ1100" s="180"/>
    </row>
    <row r="1101" spans="2:43" s="126" customFormat="1" ht="6.75" customHeight="1">
      <c r="B1101" s="179"/>
      <c r="C1101" s="179"/>
      <c r="D1101" s="179"/>
      <c r="E1101" s="179"/>
      <c r="F1101" s="179"/>
      <c r="G1101" s="179"/>
      <c r="H1101" s="179"/>
      <c r="I1101" s="179"/>
      <c r="J1101" s="179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80"/>
      <c r="AQ1101" s="180"/>
    </row>
    <row r="1102" spans="2:43" s="126" customFormat="1" ht="6.75" customHeight="1">
      <c r="B1102" s="179"/>
      <c r="C1102" s="179"/>
      <c r="D1102" s="179"/>
      <c r="E1102" s="179"/>
      <c r="F1102" s="179"/>
      <c r="G1102" s="179"/>
      <c r="H1102" s="179"/>
      <c r="I1102" s="179"/>
      <c r="J1102" s="179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80"/>
      <c r="AQ1102" s="180"/>
    </row>
    <row r="1103" spans="2:43" s="126" customFormat="1" ht="6.75" customHeight="1">
      <c r="B1103" s="179"/>
      <c r="C1103" s="179"/>
      <c r="D1103" s="179"/>
      <c r="E1103" s="179"/>
      <c r="F1103" s="179"/>
      <c r="G1103" s="179"/>
      <c r="H1103" s="179"/>
      <c r="I1103" s="179"/>
      <c r="J1103" s="179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80"/>
      <c r="AQ1103" s="180"/>
    </row>
    <row r="1104" spans="2:43" s="126" customFormat="1" ht="6.75" customHeight="1">
      <c r="B1104" s="179"/>
      <c r="C1104" s="179"/>
      <c r="D1104" s="179"/>
      <c r="E1104" s="179"/>
      <c r="F1104" s="179"/>
      <c r="G1104" s="179"/>
      <c r="H1104" s="179"/>
      <c r="I1104" s="179"/>
      <c r="J1104" s="179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80"/>
      <c r="AQ1104" s="180"/>
    </row>
    <row r="1105" spans="2:43" s="126" customFormat="1" ht="6.75" customHeight="1">
      <c r="B1105" s="179"/>
      <c r="C1105" s="179"/>
      <c r="D1105" s="179"/>
      <c r="E1105" s="179"/>
      <c r="F1105" s="179"/>
      <c r="G1105" s="179"/>
      <c r="H1105" s="179"/>
      <c r="I1105" s="179"/>
      <c r="J1105" s="179"/>
      <c r="K1105" s="179"/>
      <c r="L1105" s="179"/>
      <c r="M1105" s="179"/>
      <c r="N1105" s="179"/>
      <c r="O1105" s="179"/>
      <c r="P1105" s="179"/>
      <c r="Q1105" s="179"/>
      <c r="R1105" s="179"/>
      <c r="S1105" s="179"/>
      <c r="T1105" s="179"/>
      <c r="U1105" s="179"/>
      <c r="V1105" s="179"/>
      <c r="W1105" s="179"/>
      <c r="X1105" s="179"/>
      <c r="Y1105" s="179"/>
      <c r="Z1105" s="179"/>
      <c r="AA1105" s="179"/>
      <c r="AB1105" s="179"/>
      <c r="AC1105" s="179"/>
      <c r="AD1105" s="179"/>
      <c r="AE1105" s="179"/>
      <c r="AF1105" s="179"/>
      <c r="AG1105" s="179"/>
      <c r="AH1105" s="179"/>
      <c r="AI1105" s="179"/>
      <c r="AJ1105" s="179"/>
      <c r="AK1105" s="179"/>
      <c r="AL1105" s="179"/>
      <c r="AM1105" s="179"/>
      <c r="AN1105" s="179"/>
      <c r="AO1105" s="180"/>
      <c r="AQ1105" s="180"/>
    </row>
    <row r="1106" spans="2:43" s="126" customFormat="1" ht="6.75" customHeight="1">
      <c r="B1106" s="179"/>
      <c r="C1106" s="179"/>
      <c r="D1106" s="179"/>
      <c r="E1106" s="179"/>
      <c r="F1106" s="179"/>
      <c r="G1106" s="179"/>
      <c r="H1106" s="179"/>
      <c r="I1106" s="179"/>
      <c r="J1106" s="179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80"/>
      <c r="AQ1106" s="180"/>
    </row>
    <row r="1107" spans="2:43" s="126" customFormat="1" ht="6.75" customHeight="1">
      <c r="B1107" s="179"/>
      <c r="C1107" s="179"/>
      <c r="D1107" s="179"/>
      <c r="E1107" s="179"/>
      <c r="F1107" s="179"/>
      <c r="G1107" s="179"/>
      <c r="H1107" s="179"/>
      <c r="I1107" s="179"/>
      <c r="J1107" s="179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80"/>
      <c r="AQ1107" s="180"/>
    </row>
    <row r="1108" spans="2:43" s="126" customFormat="1" ht="6.75" customHeight="1">
      <c r="B1108" s="179"/>
      <c r="C1108" s="179"/>
      <c r="D1108" s="179"/>
      <c r="E1108" s="179"/>
      <c r="F1108" s="179"/>
      <c r="G1108" s="179"/>
      <c r="H1108" s="179"/>
      <c r="I1108" s="179"/>
      <c r="J1108" s="179"/>
      <c r="K1108" s="179"/>
      <c r="L1108" s="179"/>
      <c r="M1108" s="179"/>
      <c r="N1108" s="179"/>
      <c r="O1108" s="179"/>
      <c r="P1108" s="179"/>
      <c r="Q1108" s="179"/>
      <c r="R1108" s="179"/>
      <c r="S1108" s="179"/>
      <c r="T1108" s="179"/>
      <c r="U1108" s="179"/>
      <c r="V1108" s="179"/>
      <c r="W1108" s="179"/>
      <c r="X1108" s="179"/>
      <c r="Y1108" s="179"/>
      <c r="Z1108" s="179"/>
      <c r="AA1108" s="179"/>
      <c r="AB1108" s="179"/>
      <c r="AC1108" s="179"/>
      <c r="AD1108" s="179"/>
      <c r="AE1108" s="179"/>
      <c r="AF1108" s="179"/>
      <c r="AG1108" s="179"/>
      <c r="AH1108" s="179"/>
      <c r="AI1108" s="179"/>
      <c r="AJ1108" s="179"/>
      <c r="AK1108" s="179"/>
      <c r="AL1108" s="179"/>
      <c r="AM1108" s="179"/>
      <c r="AN1108" s="179"/>
      <c r="AO1108" s="180"/>
      <c r="AQ1108" s="180"/>
    </row>
    <row r="1109" spans="2:43" s="126" customFormat="1" ht="6.75" customHeight="1">
      <c r="B1109" s="179"/>
      <c r="C1109" s="179"/>
      <c r="D1109" s="179"/>
      <c r="E1109" s="179"/>
      <c r="F1109" s="179"/>
      <c r="G1109" s="179"/>
      <c r="H1109" s="179"/>
      <c r="I1109" s="179"/>
      <c r="J1109" s="179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80"/>
      <c r="AQ1109" s="180"/>
    </row>
    <row r="1110" spans="2:43" s="126" customFormat="1" ht="6.75" customHeight="1">
      <c r="B1110" s="179"/>
      <c r="C1110" s="179"/>
      <c r="D1110" s="179"/>
      <c r="E1110" s="179"/>
      <c r="F1110" s="179"/>
      <c r="G1110" s="179"/>
      <c r="H1110" s="179"/>
      <c r="I1110" s="179"/>
      <c r="J1110" s="179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80"/>
      <c r="AQ1110" s="180"/>
    </row>
    <row r="1111" spans="2:43" s="126" customFormat="1" ht="6.75" customHeight="1">
      <c r="B1111" s="179"/>
      <c r="C1111" s="179"/>
      <c r="D1111" s="179"/>
      <c r="E1111" s="179"/>
      <c r="F1111" s="179"/>
      <c r="G1111" s="179"/>
      <c r="H1111" s="179"/>
      <c r="I1111" s="179"/>
      <c r="J1111" s="179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80"/>
      <c r="AQ1111" s="180"/>
    </row>
    <row r="1112" spans="2:43" s="126" customFormat="1" ht="6.75" customHeight="1">
      <c r="B1112" s="179"/>
      <c r="C1112" s="179"/>
      <c r="D1112" s="179"/>
      <c r="E1112" s="179"/>
      <c r="F1112" s="179"/>
      <c r="G1112" s="179"/>
      <c r="H1112" s="179"/>
      <c r="I1112" s="179"/>
      <c r="J1112" s="179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80"/>
      <c r="AQ1112" s="180"/>
    </row>
    <row r="1113" spans="2:43" s="126" customFormat="1" ht="6.75" customHeight="1">
      <c r="B1113" s="179"/>
      <c r="C1113" s="179"/>
      <c r="D1113" s="179"/>
      <c r="E1113" s="179"/>
      <c r="F1113" s="179"/>
      <c r="G1113" s="179"/>
      <c r="H1113" s="179"/>
      <c r="I1113" s="179"/>
      <c r="J1113" s="179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80"/>
      <c r="AQ1113" s="180"/>
    </row>
    <row r="1114" spans="2:43" s="126" customFormat="1" ht="6.75" customHeight="1">
      <c r="B1114" s="179"/>
      <c r="C1114" s="179"/>
      <c r="D1114" s="179"/>
      <c r="E1114" s="179"/>
      <c r="F1114" s="179"/>
      <c r="G1114" s="179"/>
      <c r="H1114" s="179"/>
      <c r="I1114" s="179"/>
      <c r="J1114" s="179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80"/>
      <c r="AQ1114" s="180"/>
    </row>
  </sheetData>
  <sheetProtection password="C3D2" sheet="1" scenarios="1"/>
  <mergeCells count="2">
    <mergeCell ref="AO14:AP14"/>
    <mergeCell ref="AQ14:AR14"/>
  </mergeCells>
  <conditionalFormatting sqref="AR17:AR85">
    <cfRule type="cellIs" dxfId="6" priority="1" operator="equal">
      <formula>0</formula>
    </cfRule>
  </conditionalFormatting>
  <pageMargins left="0.59055118110236227" right="0" top="0" bottom="0" header="0" footer="0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B1116"/>
  <sheetViews>
    <sheetView showGridLines="0" topLeftCell="A62" zoomScale="140" zoomScaleNormal="140" zoomScaleSheetLayoutView="85" zoomScalePageLayoutView="115" workbookViewId="0">
      <selection activeCell="AO79" sqref="AO79"/>
    </sheetView>
  </sheetViews>
  <sheetFormatPr baseColWidth="10" defaultColWidth="11.42578125" defaultRowHeight="9"/>
  <cols>
    <col min="1" max="1" width="0.42578125" style="213" customWidth="1"/>
    <col min="2" max="40" width="1.7109375" style="213" customWidth="1"/>
    <col min="41" max="41" width="14.140625" style="214" customWidth="1"/>
    <col min="42" max="42" width="0.42578125" style="214" customWidth="1"/>
    <col min="43" max="43" width="14.140625" style="214" customWidth="1"/>
    <col min="44" max="44" width="0.42578125" style="215" customWidth="1"/>
    <col min="45" max="16384" width="11.42578125" style="215"/>
  </cols>
  <sheetData>
    <row r="1" spans="1:54" s="140" customFormat="1" ht="11.1" customHeight="1">
      <c r="AW1" s="141"/>
      <c r="AX1" s="142"/>
    </row>
    <row r="2" spans="1:54" s="140" customFormat="1" ht="11.1" customHeight="1">
      <c r="AW2" s="141"/>
      <c r="AX2" s="142"/>
    </row>
    <row r="3" spans="1:54" s="140" customFormat="1" ht="11.1" customHeight="1">
      <c r="AW3" s="141"/>
      <c r="AX3" s="142"/>
    </row>
    <row r="4" spans="1:54" s="140" customFormat="1" ht="11.1" customHeight="1">
      <c r="AW4" s="141"/>
      <c r="AX4" s="142"/>
    </row>
    <row r="5" spans="1:54" s="140" customFormat="1" ht="11.1" customHeight="1">
      <c r="AW5" s="141"/>
      <c r="AX5" s="142"/>
    </row>
    <row r="6" spans="1:54" s="140" customFormat="1" ht="11.1" customHeight="1">
      <c r="AW6" s="141"/>
      <c r="AX6" s="143"/>
    </row>
    <row r="7" spans="1:54" s="140" customFormat="1" ht="11.1" customHeight="1">
      <c r="AW7" s="144"/>
      <c r="AX7" s="144"/>
    </row>
    <row r="8" spans="1:54" s="147" customFormat="1" ht="3.95" customHeight="1">
      <c r="AO8" s="145"/>
      <c r="AP8" s="145"/>
      <c r="AQ8" s="146"/>
      <c r="AR8" s="145"/>
      <c r="AS8" s="145"/>
      <c r="AT8" s="145"/>
      <c r="AU8" s="145"/>
      <c r="AV8" s="145"/>
      <c r="AW8" s="145"/>
      <c r="AX8" s="148"/>
      <c r="AY8" s="148"/>
      <c r="AZ8" s="149"/>
      <c r="BA8" s="149"/>
      <c r="BB8" s="149"/>
    </row>
    <row r="9" spans="1:54" s="188" customFormat="1" ht="11.1" customHeight="1">
      <c r="A9" s="361" t="str">
        <f>EF_01!$A$9</f>
        <v>ÓRGANOS AUTONÓMOS</v>
      </c>
      <c r="B9" s="366"/>
      <c r="C9" s="366"/>
      <c r="D9" s="366"/>
      <c r="E9" s="366"/>
      <c r="F9" s="366"/>
      <c r="G9" s="366"/>
      <c r="H9" s="366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366"/>
      <c r="AK9" s="366"/>
      <c r="AL9" s="366"/>
      <c r="AM9" s="366"/>
      <c r="AN9" s="366"/>
      <c r="AO9" s="366"/>
      <c r="AP9" s="366"/>
      <c r="AQ9" s="366"/>
      <c r="AR9" s="366"/>
    </row>
    <row r="10" spans="1:54" s="188" customFormat="1" ht="11.1" customHeight="1">
      <c r="A10" s="361" t="str">
        <f>EF_01!$A$10</f>
        <v>INSTITUTO DE ACCESO A LA INFORMACIÓN PÚBLICA Y PROTECCIÓN DE DATOS PERSONALES DEL DISTRITO FEDERAL</v>
      </c>
      <c r="B10" s="361"/>
      <c r="C10" s="361"/>
      <c r="D10" s="361"/>
      <c r="E10" s="361"/>
      <c r="F10" s="361"/>
      <c r="G10" s="361"/>
      <c r="H10" s="361"/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6"/>
      <c r="AP10" s="366"/>
      <c r="AQ10" s="366"/>
      <c r="AR10" s="366"/>
    </row>
    <row r="11" spans="1:54" s="188" customFormat="1" ht="11.1" customHeight="1">
      <c r="A11" s="361" t="s">
        <v>64</v>
      </c>
      <c r="B11" s="361"/>
      <c r="C11" s="361"/>
      <c r="D11" s="361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H11" s="361"/>
      <c r="AI11" s="361"/>
      <c r="AJ11" s="361"/>
      <c r="AK11" s="361"/>
      <c r="AL11" s="361"/>
      <c r="AM11" s="361"/>
      <c r="AN11" s="361"/>
      <c r="AO11" s="361"/>
      <c r="AP11" s="361"/>
      <c r="AQ11" s="361"/>
      <c r="AR11" s="361"/>
    </row>
    <row r="12" spans="1:54" s="189" customFormat="1" ht="11.1" customHeight="1">
      <c r="A12" s="362" t="s">
        <v>2</v>
      </c>
      <c r="B12" s="362"/>
      <c r="C12" s="362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</row>
    <row r="13" spans="1:54" s="191" customFormat="1" ht="3.95" customHeight="1">
      <c r="A13" s="190"/>
      <c r="B13" s="190"/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</row>
    <row r="14" spans="1:54" s="192" customFormat="1" ht="11.1" customHeight="1">
      <c r="A14" s="375" t="s">
        <v>60</v>
      </c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  <c r="AM14" s="376"/>
      <c r="AN14" s="376"/>
      <c r="AO14" s="377">
        <v>2014</v>
      </c>
      <c r="AP14" s="377"/>
      <c r="AQ14" s="377">
        <v>2013</v>
      </c>
      <c r="AR14" s="378"/>
    </row>
    <row r="15" spans="1:54" s="192" customFormat="1" ht="11.1" customHeight="1">
      <c r="A15" s="346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47"/>
      <c r="T15" s="347"/>
      <c r="U15" s="347"/>
      <c r="V15" s="347"/>
      <c r="W15" s="347"/>
      <c r="X15" s="347"/>
      <c r="Y15" s="347"/>
      <c r="Z15" s="347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7"/>
      <c r="AN15" s="347"/>
      <c r="AO15" s="348"/>
      <c r="AP15" s="348"/>
      <c r="AQ15" s="348"/>
      <c r="AR15" s="349"/>
    </row>
    <row r="16" spans="1:54" s="105" customFormat="1" ht="6.75" customHeight="1">
      <c r="A16" s="193"/>
      <c r="B16" s="435" t="s">
        <v>263</v>
      </c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  <c r="AH16" s="435"/>
      <c r="AI16" s="435"/>
      <c r="AJ16" s="435"/>
      <c r="AK16" s="435"/>
      <c r="AL16" s="435"/>
      <c r="AM16" s="435"/>
      <c r="AN16" s="435"/>
      <c r="AO16" s="194"/>
      <c r="AP16" s="194"/>
      <c r="AQ16" s="194"/>
      <c r="AR16" s="195"/>
    </row>
    <row r="17" spans="1:44" s="105" customFormat="1" ht="6.75" customHeight="1">
      <c r="A17" s="193"/>
      <c r="B17" s="436"/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  <c r="AO17" s="194"/>
      <c r="AP17" s="194"/>
      <c r="AQ17" s="194"/>
      <c r="AR17" s="195"/>
    </row>
    <row r="18" spans="1:44" s="105" customFormat="1" ht="6.75" customHeight="1">
      <c r="A18" s="193"/>
      <c r="B18" s="436"/>
      <c r="C18" s="436" t="s">
        <v>65</v>
      </c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436"/>
      <c r="X18" s="436"/>
      <c r="Y18" s="436"/>
      <c r="Z18" s="436"/>
      <c r="AA18" s="436"/>
      <c r="AB18" s="436"/>
      <c r="AC18" s="436"/>
      <c r="AD18" s="436"/>
      <c r="AE18" s="436"/>
      <c r="AF18" s="436"/>
      <c r="AG18" s="436"/>
      <c r="AH18" s="436"/>
      <c r="AI18" s="436"/>
      <c r="AJ18" s="436"/>
      <c r="AK18" s="436"/>
      <c r="AL18" s="436"/>
      <c r="AM18" s="436"/>
      <c r="AN18" s="436"/>
      <c r="AO18" s="467">
        <f>SUM(AO20+AO21+AO22+AO23+AO24+AO25+AO26+AO27+AO28+AO29+AO30)</f>
        <v>125254.09999999999</v>
      </c>
      <c r="AP18" s="196"/>
      <c r="AQ18" s="467">
        <f>SUM(AQ20+AQ21+AQ22+AQ23+AQ24+AQ25+AQ26+AQ27+AQ28+AQ29+AQ30)</f>
        <v>124506.4</v>
      </c>
      <c r="AR18" s="195"/>
    </row>
    <row r="19" spans="1:44" s="105" customFormat="1" ht="6.75" customHeight="1">
      <c r="A19" s="193"/>
      <c r="B19" s="436"/>
      <c r="C19" s="436"/>
      <c r="D19" s="436"/>
      <c r="E19" s="436"/>
      <c r="F19" s="436"/>
      <c r="G19" s="436"/>
      <c r="H19" s="436"/>
      <c r="I19" s="436"/>
      <c r="J19" s="436"/>
      <c r="K19" s="436"/>
      <c r="L19" s="436"/>
      <c r="M19" s="436"/>
      <c r="N19" s="436"/>
      <c r="O19" s="436"/>
      <c r="P19" s="436"/>
      <c r="Q19" s="436"/>
      <c r="R19" s="436"/>
      <c r="S19" s="436"/>
      <c r="T19" s="436"/>
      <c r="U19" s="436"/>
      <c r="V19" s="436"/>
      <c r="W19" s="436"/>
      <c r="X19" s="436"/>
      <c r="Y19" s="436"/>
      <c r="Z19" s="436"/>
      <c r="AA19" s="436"/>
      <c r="AB19" s="436"/>
      <c r="AC19" s="436"/>
      <c r="AD19" s="436"/>
      <c r="AE19" s="436"/>
      <c r="AF19" s="436"/>
      <c r="AG19" s="436"/>
      <c r="AH19" s="436"/>
      <c r="AI19" s="436"/>
      <c r="AJ19" s="436"/>
      <c r="AK19" s="436"/>
      <c r="AL19" s="436"/>
      <c r="AM19" s="436"/>
      <c r="AN19" s="436"/>
      <c r="AO19" s="194"/>
      <c r="AP19" s="194"/>
      <c r="AQ19" s="194"/>
      <c r="AR19" s="195"/>
    </row>
    <row r="20" spans="1:44" s="105" customFormat="1" ht="6.75" customHeight="1">
      <c r="A20" s="193"/>
      <c r="B20" s="436"/>
      <c r="C20" s="436"/>
      <c r="D20" s="436" t="s">
        <v>66</v>
      </c>
      <c r="E20" s="436"/>
      <c r="F20" s="436"/>
      <c r="G20" s="436"/>
      <c r="H20" s="436"/>
      <c r="I20" s="436"/>
      <c r="J20" s="436"/>
      <c r="K20" s="436"/>
      <c r="L20" s="436"/>
      <c r="M20" s="436"/>
      <c r="N20" s="436"/>
      <c r="O20" s="436"/>
      <c r="P20" s="436"/>
      <c r="Q20" s="436"/>
      <c r="R20" s="436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36"/>
      <c r="AD20" s="436"/>
      <c r="AE20" s="436"/>
      <c r="AF20" s="436"/>
      <c r="AG20" s="436"/>
      <c r="AH20" s="436"/>
      <c r="AI20" s="436"/>
      <c r="AJ20" s="436"/>
      <c r="AK20" s="436"/>
      <c r="AL20" s="436"/>
      <c r="AM20" s="436"/>
      <c r="AN20" s="436"/>
      <c r="AO20" s="443"/>
      <c r="AP20" s="443"/>
      <c r="AQ20" s="443"/>
      <c r="AR20" s="195"/>
    </row>
    <row r="21" spans="1:44" s="105" customFormat="1" ht="6.75" customHeight="1">
      <c r="A21" s="193"/>
      <c r="B21" s="436"/>
      <c r="C21" s="436"/>
      <c r="D21" s="436" t="s">
        <v>211</v>
      </c>
      <c r="E21" s="436"/>
      <c r="F21" s="436"/>
      <c r="G21" s="436"/>
      <c r="H21" s="436"/>
      <c r="I21" s="436"/>
      <c r="J21" s="436"/>
      <c r="K21" s="436"/>
      <c r="L21" s="436"/>
      <c r="M21" s="436"/>
      <c r="N21" s="436"/>
      <c r="O21" s="436"/>
      <c r="P21" s="436"/>
      <c r="Q21" s="436"/>
      <c r="R21" s="436"/>
      <c r="S21" s="436"/>
      <c r="T21" s="436"/>
      <c r="U21" s="436"/>
      <c r="V21" s="436"/>
      <c r="W21" s="436"/>
      <c r="X21" s="436"/>
      <c r="Y21" s="436"/>
      <c r="Z21" s="436"/>
      <c r="AA21" s="436"/>
      <c r="AB21" s="436"/>
      <c r="AC21" s="436"/>
      <c r="AD21" s="436"/>
      <c r="AE21" s="436"/>
      <c r="AF21" s="436"/>
      <c r="AG21" s="436"/>
      <c r="AH21" s="436"/>
      <c r="AI21" s="436"/>
      <c r="AJ21" s="436"/>
      <c r="AK21" s="436"/>
      <c r="AL21" s="436"/>
      <c r="AM21" s="436"/>
      <c r="AN21" s="436"/>
      <c r="AO21" s="443"/>
      <c r="AP21" s="443"/>
      <c r="AQ21" s="443"/>
      <c r="AR21" s="195"/>
    </row>
    <row r="22" spans="1:44" s="105" customFormat="1" ht="6.75" customHeight="1">
      <c r="A22" s="193"/>
      <c r="B22" s="436"/>
      <c r="C22" s="436"/>
      <c r="D22" s="436" t="s">
        <v>120</v>
      </c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  <c r="U22" s="436"/>
      <c r="V22" s="436"/>
      <c r="W22" s="436"/>
      <c r="X22" s="436"/>
      <c r="Y22" s="436"/>
      <c r="Z22" s="436"/>
      <c r="AA22" s="436"/>
      <c r="AB22" s="436"/>
      <c r="AC22" s="436"/>
      <c r="AD22" s="436"/>
      <c r="AE22" s="436"/>
      <c r="AF22" s="436"/>
      <c r="AG22" s="436"/>
      <c r="AH22" s="436"/>
      <c r="AI22" s="436"/>
      <c r="AJ22" s="436"/>
      <c r="AK22" s="436"/>
      <c r="AL22" s="436"/>
      <c r="AM22" s="436"/>
      <c r="AN22" s="436"/>
      <c r="AO22" s="443"/>
      <c r="AP22" s="443"/>
      <c r="AQ22" s="443"/>
      <c r="AR22" s="195"/>
    </row>
    <row r="23" spans="1:44" s="105" customFormat="1" ht="6.75" customHeight="1">
      <c r="A23" s="193"/>
      <c r="B23" s="436"/>
      <c r="C23" s="436"/>
      <c r="D23" s="436" t="s">
        <v>67</v>
      </c>
      <c r="E23" s="436"/>
      <c r="F23" s="436"/>
      <c r="G23" s="436"/>
      <c r="H23" s="436"/>
      <c r="I23" s="436"/>
      <c r="J23" s="436"/>
      <c r="K23" s="436"/>
      <c r="L23" s="436"/>
      <c r="M23" s="436"/>
      <c r="N23" s="436"/>
      <c r="O23" s="436"/>
      <c r="P23" s="436"/>
      <c r="Q23" s="436"/>
      <c r="R23" s="436"/>
      <c r="S23" s="436"/>
      <c r="T23" s="436"/>
      <c r="U23" s="436"/>
      <c r="V23" s="436"/>
      <c r="W23" s="436"/>
      <c r="X23" s="436"/>
      <c r="Y23" s="436"/>
      <c r="Z23" s="436"/>
      <c r="AA23" s="436"/>
      <c r="AB23" s="436"/>
      <c r="AC23" s="436"/>
      <c r="AD23" s="436"/>
      <c r="AE23" s="436"/>
      <c r="AF23" s="436"/>
      <c r="AG23" s="436"/>
      <c r="AH23" s="436"/>
      <c r="AI23" s="436"/>
      <c r="AJ23" s="436"/>
      <c r="AK23" s="436"/>
      <c r="AL23" s="436"/>
      <c r="AM23" s="436"/>
      <c r="AN23" s="436"/>
      <c r="AO23" s="443"/>
      <c r="AP23" s="443"/>
      <c r="AQ23" s="443"/>
      <c r="AR23" s="195"/>
    </row>
    <row r="24" spans="1:44" s="105" customFormat="1" ht="6.75" customHeight="1">
      <c r="A24" s="193"/>
      <c r="B24" s="436"/>
      <c r="C24" s="436"/>
      <c r="D24" s="436" t="s">
        <v>68</v>
      </c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6"/>
      <c r="P24" s="436"/>
      <c r="Q24" s="436"/>
      <c r="R24" s="436"/>
      <c r="S24" s="436"/>
      <c r="T24" s="436"/>
      <c r="U24" s="436"/>
      <c r="V24" s="436"/>
      <c r="W24" s="436"/>
      <c r="X24" s="436"/>
      <c r="Y24" s="436"/>
      <c r="Z24" s="436"/>
      <c r="AA24" s="436"/>
      <c r="AB24" s="436"/>
      <c r="AC24" s="436"/>
      <c r="AD24" s="436"/>
      <c r="AE24" s="436"/>
      <c r="AF24" s="436"/>
      <c r="AG24" s="436"/>
      <c r="AH24" s="436"/>
      <c r="AI24" s="436"/>
      <c r="AJ24" s="436"/>
      <c r="AK24" s="436"/>
      <c r="AL24" s="436"/>
      <c r="AM24" s="436"/>
      <c r="AN24" s="436"/>
      <c r="AO24" s="443"/>
      <c r="AP24" s="443"/>
      <c r="AQ24" s="443"/>
      <c r="AR24" s="195"/>
    </row>
    <row r="25" spans="1:44" s="105" customFormat="1" ht="6.75" customHeight="1">
      <c r="A25" s="193"/>
      <c r="B25" s="436"/>
      <c r="C25" s="436"/>
      <c r="D25" s="436" t="s">
        <v>69</v>
      </c>
      <c r="E25" s="436"/>
      <c r="F25" s="436"/>
      <c r="G25" s="436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36"/>
      <c r="AA25" s="436"/>
      <c r="AB25" s="436"/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M25" s="436"/>
      <c r="AN25" s="436"/>
      <c r="AO25" s="443"/>
      <c r="AP25" s="443"/>
      <c r="AQ25" s="443"/>
      <c r="AR25" s="195"/>
    </row>
    <row r="26" spans="1:44" s="105" customFormat="1" ht="6.75" customHeight="1">
      <c r="A26" s="193"/>
      <c r="B26" s="436"/>
      <c r="C26" s="436"/>
      <c r="D26" s="436" t="s">
        <v>265</v>
      </c>
      <c r="E26" s="436"/>
      <c r="F26" s="436"/>
      <c r="G26" s="436"/>
      <c r="H26" s="436"/>
      <c r="I26" s="436"/>
      <c r="J26" s="436"/>
      <c r="K26" s="436"/>
      <c r="L26" s="436"/>
      <c r="M26" s="436"/>
      <c r="N26" s="436"/>
      <c r="O26" s="436"/>
      <c r="P26" s="436"/>
      <c r="Q26" s="436"/>
      <c r="R26" s="436"/>
      <c r="S26" s="436"/>
      <c r="T26" s="436"/>
      <c r="U26" s="436"/>
      <c r="V26" s="436"/>
      <c r="W26" s="436"/>
      <c r="X26" s="436"/>
      <c r="Y26" s="436"/>
      <c r="Z26" s="436"/>
      <c r="AA26" s="436"/>
      <c r="AB26" s="436"/>
      <c r="AC26" s="436"/>
      <c r="AD26" s="436"/>
      <c r="AE26" s="436"/>
      <c r="AF26" s="436"/>
      <c r="AG26" s="436"/>
      <c r="AH26" s="436"/>
      <c r="AI26" s="436"/>
      <c r="AJ26" s="436"/>
      <c r="AK26" s="436"/>
      <c r="AL26" s="436"/>
      <c r="AM26" s="436"/>
      <c r="AN26" s="436"/>
      <c r="AO26" s="443">
        <f>+EF_03!AV25</f>
        <v>0</v>
      </c>
      <c r="AP26" s="194"/>
      <c r="AQ26" s="443">
        <f>EF_04!AK26</f>
        <v>0</v>
      </c>
      <c r="AR26" s="195"/>
    </row>
    <row r="27" spans="1:44" s="105" customFormat="1" ht="6.75" customHeight="1">
      <c r="A27" s="193"/>
      <c r="B27" s="436"/>
      <c r="C27" s="436"/>
      <c r="D27" s="436" t="s">
        <v>70</v>
      </c>
      <c r="E27" s="436"/>
      <c r="F27" s="436"/>
      <c r="G27" s="436"/>
      <c r="H27" s="436"/>
      <c r="I27" s="436"/>
      <c r="J27" s="436"/>
      <c r="K27" s="436"/>
      <c r="L27" s="436"/>
      <c r="M27" s="436"/>
      <c r="N27" s="436"/>
      <c r="O27" s="436"/>
      <c r="P27" s="436"/>
      <c r="Q27" s="436"/>
      <c r="R27" s="436"/>
      <c r="S27" s="436"/>
      <c r="T27" s="436"/>
      <c r="U27" s="436"/>
      <c r="V27" s="436"/>
      <c r="W27" s="436"/>
      <c r="X27" s="436"/>
      <c r="Y27" s="436"/>
      <c r="Z27" s="436"/>
      <c r="AA27" s="436"/>
      <c r="AB27" s="436"/>
      <c r="AC27" s="436"/>
      <c r="AD27" s="436"/>
      <c r="AE27" s="436"/>
      <c r="AF27" s="436"/>
      <c r="AG27" s="436"/>
      <c r="AH27" s="436"/>
      <c r="AI27" s="436"/>
      <c r="AJ27" s="436"/>
      <c r="AK27" s="436"/>
      <c r="AL27" s="436"/>
      <c r="AM27" s="436"/>
      <c r="AN27" s="436"/>
      <c r="AO27" s="443"/>
      <c r="AP27" s="443"/>
      <c r="AQ27" s="443"/>
      <c r="AR27" s="195"/>
    </row>
    <row r="28" spans="1:44" s="105" customFormat="1" ht="6.75" customHeight="1">
      <c r="A28" s="193"/>
      <c r="B28" s="436"/>
      <c r="C28" s="436"/>
      <c r="D28" s="436" t="s">
        <v>212</v>
      </c>
      <c r="E28" s="436"/>
      <c r="F28" s="436"/>
      <c r="G28" s="436"/>
      <c r="H28" s="436"/>
      <c r="I28" s="436"/>
      <c r="J28" s="436"/>
      <c r="K28" s="436"/>
      <c r="L28" s="436"/>
      <c r="M28" s="418"/>
      <c r="N28" s="436"/>
      <c r="O28" s="436"/>
      <c r="P28" s="436"/>
      <c r="Q28" s="436"/>
      <c r="R28" s="436"/>
      <c r="S28" s="436"/>
      <c r="T28" s="436"/>
      <c r="U28" s="436"/>
      <c r="V28" s="436"/>
      <c r="W28" s="436"/>
      <c r="X28" s="436"/>
      <c r="Y28" s="436"/>
      <c r="Z28" s="436"/>
      <c r="AA28" s="436"/>
      <c r="AB28" s="436"/>
      <c r="AC28" s="436"/>
      <c r="AD28" s="436"/>
      <c r="AE28" s="436"/>
      <c r="AF28" s="436"/>
      <c r="AG28" s="436"/>
      <c r="AH28" s="436"/>
      <c r="AI28" s="436"/>
      <c r="AJ28" s="436"/>
      <c r="AK28" s="436"/>
      <c r="AL28" s="436"/>
      <c r="AM28" s="436"/>
      <c r="AN28" s="436"/>
      <c r="AO28" s="443"/>
      <c r="AP28" s="443"/>
      <c r="AQ28" s="443"/>
      <c r="AR28" s="195"/>
    </row>
    <row r="29" spans="1:44" s="105" customFormat="1" ht="6.75" customHeight="1">
      <c r="A29" s="193"/>
      <c r="B29" s="436"/>
      <c r="C29" s="436"/>
      <c r="D29" s="436" t="s">
        <v>172</v>
      </c>
      <c r="E29" s="436"/>
      <c r="F29" s="436"/>
      <c r="G29" s="436"/>
      <c r="H29" s="436"/>
      <c r="I29" s="436"/>
      <c r="J29" s="436"/>
      <c r="K29" s="436"/>
      <c r="L29" s="436"/>
      <c r="M29" s="418"/>
      <c r="N29" s="436"/>
      <c r="O29" s="436"/>
      <c r="P29" s="436"/>
      <c r="Q29" s="436"/>
      <c r="R29" s="436"/>
      <c r="S29" s="436"/>
      <c r="T29" s="436"/>
      <c r="U29" s="436"/>
      <c r="V29" s="436"/>
      <c r="W29" s="436"/>
      <c r="X29" s="436"/>
      <c r="Y29" s="436"/>
      <c r="Z29" s="436"/>
      <c r="AA29" s="436"/>
      <c r="AB29" s="436"/>
      <c r="AC29" s="436"/>
      <c r="AD29" s="436"/>
      <c r="AE29" s="436"/>
      <c r="AF29" s="436"/>
      <c r="AG29" s="436"/>
      <c r="AH29" s="436"/>
      <c r="AI29" s="436"/>
      <c r="AJ29" s="436"/>
      <c r="AK29" s="436"/>
      <c r="AL29" s="436"/>
      <c r="AM29" s="436"/>
      <c r="AN29" s="436"/>
      <c r="AO29" s="443">
        <f>+EF_03!AV30</f>
        <v>124847.4</v>
      </c>
      <c r="AP29" s="194"/>
      <c r="AQ29" s="443">
        <f>EF_04!AK29</f>
        <v>124027.5</v>
      </c>
      <c r="AR29" s="195"/>
    </row>
    <row r="30" spans="1:44" s="105" customFormat="1" ht="6.75" customHeight="1">
      <c r="A30" s="193"/>
      <c r="B30" s="436"/>
      <c r="C30" s="436"/>
      <c r="D30" s="436" t="s">
        <v>264</v>
      </c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43">
        <f>+EF_03!AV32</f>
        <v>406.7</v>
      </c>
      <c r="AP30" s="194"/>
      <c r="AQ30" s="443">
        <f>EF_04!AK33</f>
        <v>478.9</v>
      </c>
      <c r="AR30" s="195"/>
    </row>
    <row r="31" spans="1:44" s="105" customFormat="1" ht="6.75" customHeight="1">
      <c r="A31" s="193"/>
      <c r="B31" s="436"/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  <c r="P31" s="436"/>
      <c r="Q31" s="436"/>
      <c r="R31" s="436"/>
      <c r="S31" s="436"/>
      <c r="T31" s="436"/>
      <c r="U31" s="436"/>
      <c r="V31" s="436"/>
      <c r="W31" s="436"/>
      <c r="X31" s="436"/>
      <c r="Y31" s="436"/>
      <c r="Z31" s="436"/>
      <c r="AA31" s="436"/>
      <c r="AB31" s="436"/>
      <c r="AC31" s="436"/>
      <c r="AD31" s="436"/>
      <c r="AE31" s="436"/>
      <c r="AF31" s="436"/>
      <c r="AG31" s="436"/>
      <c r="AH31" s="436"/>
      <c r="AI31" s="436"/>
      <c r="AJ31" s="436"/>
      <c r="AK31" s="436"/>
      <c r="AL31" s="436"/>
      <c r="AM31" s="436"/>
      <c r="AN31" s="436"/>
      <c r="AO31" s="194"/>
      <c r="AP31" s="194"/>
      <c r="AQ31" s="194"/>
      <c r="AR31" s="195"/>
    </row>
    <row r="32" spans="1:44" s="105" customFormat="1" ht="6.75" customHeight="1">
      <c r="A32" s="193"/>
      <c r="B32" s="436"/>
      <c r="C32" s="436" t="s">
        <v>71</v>
      </c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  <c r="AH32" s="436"/>
      <c r="AI32" s="436"/>
      <c r="AJ32" s="436"/>
      <c r="AK32" s="436"/>
      <c r="AL32" s="436"/>
      <c r="AM32" s="436"/>
      <c r="AN32" s="436"/>
      <c r="AO32" s="410">
        <f>SUM(AO34+AO35+AO36+AO37+AO38+AO39+AO40+AO41+AO42+AO43+AO44+AO45+AO46+AO47+AO48+AO49)</f>
        <v>125254.1</v>
      </c>
      <c r="AP32" s="196"/>
      <c r="AQ32" s="467">
        <f>SUM(AQ34+AQ35+AQ36+AQ37+AQ38+AQ39+AQ40+AQ41+AQ42+AQ43+AQ44+AQ45+AQ46+AQ47+AQ48+AQ49)</f>
        <v>124516.40000000001</v>
      </c>
      <c r="AR32" s="195"/>
    </row>
    <row r="33" spans="1:44" s="105" customFormat="1" ht="6.75" customHeight="1">
      <c r="A33" s="193"/>
      <c r="B33" s="436"/>
      <c r="C33" s="436"/>
      <c r="D33" s="436"/>
      <c r="E33" s="436"/>
      <c r="F33" s="436"/>
      <c r="G33" s="436"/>
      <c r="H33" s="436"/>
      <c r="I33" s="436"/>
      <c r="J33" s="436"/>
      <c r="K33" s="436"/>
      <c r="L33" s="436"/>
      <c r="M33" s="436"/>
      <c r="N33" s="436"/>
      <c r="O33" s="436"/>
      <c r="P33" s="436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  <c r="AD33" s="436"/>
      <c r="AE33" s="436"/>
      <c r="AF33" s="436"/>
      <c r="AG33" s="436"/>
      <c r="AH33" s="436"/>
      <c r="AI33" s="436"/>
      <c r="AJ33" s="436"/>
      <c r="AK33" s="436"/>
      <c r="AL33" s="436"/>
      <c r="AM33" s="436"/>
      <c r="AN33" s="436"/>
      <c r="AO33" s="194"/>
      <c r="AP33" s="194"/>
      <c r="AQ33" s="194"/>
      <c r="AR33" s="195"/>
    </row>
    <row r="34" spans="1:44" s="105" customFormat="1" ht="6.75" customHeight="1">
      <c r="A34" s="193"/>
      <c r="B34" s="436"/>
      <c r="C34" s="436"/>
      <c r="D34" s="436" t="s">
        <v>7</v>
      </c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436"/>
      <c r="Q34" s="436"/>
      <c r="R34" s="436"/>
      <c r="S34" s="436"/>
      <c r="T34" s="436"/>
      <c r="U34" s="436"/>
      <c r="V34" s="436"/>
      <c r="W34" s="436"/>
      <c r="X34" s="436"/>
      <c r="Y34" s="436"/>
      <c r="Z34" s="436"/>
      <c r="AA34" s="436"/>
      <c r="AB34" s="436"/>
      <c r="AC34" s="436"/>
      <c r="AD34" s="436"/>
      <c r="AE34" s="436"/>
      <c r="AF34" s="436"/>
      <c r="AG34" s="436"/>
      <c r="AH34" s="436"/>
      <c r="AI34" s="436"/>
      <c r="AJ34" s="436"/>
      <c r="AK34" s="436"/>
      <c r="AL34" s="436"/>
      <c r="AM34" s="436"/>
      <c r="AN34" s="436"/>
      <c r="AO34" s="443">
        <f>+EF_03!AV46</f>
        <v>104195.6</v>
      </c>
      <c r="AP34" s="194"/>
      <c r="AQ34" s="443">
        <f>EF_04!AK47</f>
        <v>100726.5</v>
      </c>
      <c r="AR34" s="195"/>
    </row>
    <row r="35" spans="1:44" s="105" customFormat="1" ht="6.75" customHeight="1">
      <c r="A35" s="193"/>
      <c r="B35" s="436"/>
      <c r="C35" s="436"/>
      <c r="D35" s="436" t="s">
        <v>47</v>
      </c>
      <c r="E35" s="436"/>
      <c r="F35" s="436"/>
      <c r="G35" s="436"/>
      <c r="H35" s="436"/>
      <c r="I35" s="436"/>
      <c r="J35" s="436"/>
      <c r="K35" s="436"/>
      <c r="L35" s="436"/>
      <c r="M35" s="436"/>
      <c r="N35" s="436"/>
      <c r="O35" s="436"/>
      <c r="P35" s="436"/>
      <c r="Q35" s="436"/>
      <c r="R35" s="436"/>
      <c r="S35" s="436"/>
      <c r="T35" s="436"/>
      <c r="U35" s="436"/>
      <c r="V35" s="436"/>
      <c r="W35" s="436"/>
      <c r="X35" s="436"/>
      <c r="Y35" s="436"/>
      <c r="Z35" s="436"/>
      <c r="AA35" s="436"/>
      <c r="AB35" s="436"/>
      <c r="AC35" s="436"/>
      <c r="AD35" s="436"/>
      <c r="AE35" s="436"/>
      <c r="AF35" s="436"/>
      <c r="AG35" s="436"/>
      <c r="AH35" s="436"/>
      <c r="AI35" s="436"/>
      <c r="AJ35" s="436"/>
      <c r="AK35" s="436"/>
      <c r="AL35" s="436"/>
      <c r="AM35" s="436"/>
      <c r="AN35" s="436"/>
      <c r="AO35" s="443">
        <f>+EF_03!AV47</f>
        <v>2958.7</v>
      </c>
      <c r="AP35" s="194"/>
      <c r="AQ35" s="443">
        <f>EF_04!AK48</f>
        <v>2392.1</v>
      </c>
      <c r="AR35" s="195"/>
    </row>
    <row r="36" spans="1:44" s="105" customFormat="1" ht="6.75" customHeight="1">
      <c r="A36" s="193"/>
      <c r="B36" s="436"/>
      <c r="C36" s="436"/>
      <c r="D36" s="436" t="s">
        <v>48</v>
      </c>
      <c r="E36" s="436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43">
        <f>+EF_03!AV48</f>
        <v>17194.5</v>
      </c>
      <c r="AP36" s="194"/>
      <c r="AQ36" s="443">
        <f>EF_04!AK49</f>
        <v>20435.3</v>
      </c>
      <c r="AR36" s="195"/>
    </row>
    <row r="37" spans="1:44" s="105" customFormat="1" ht="6.75" customHeight="1">
      <c r="A37" s="193"/>
      <c r="B37" s="436"/>
      <c r="C37" s="436"/>
      <c r="D37" s="436" t="s">
        <v>39</v>
      </c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36"/>
      <c r="R37" s="436"/>
      <c r="S37" s="436"/>
      <c r="T37" s="436"/>
      <c r="U37" s="436"/>
      <c r="V37" s="436"/>
      <c r="W37" s="436"/>
      <c r="X37" s="436"/>
      <c r="Y37" s="436"/>
      <c r="Z37" s="436"/>
      <c r="AA37" s="436"/>
      <c r="AB37" s="436"/>
      <c r="AC37" s="436"/>
      <c r="AD37" s="436"/>
      <c r="AE37" s="436"/>
      <c r="AF37" s="436"/>
      <c r="AG37" s="436"/>
      <c r="AH37" s="436"/>
      <c r="AI37" s="436"/>
      <c r="AJ37" s="436"/>
      <c r="AK37" s="436"/>
      <c r="AL37" s="436"/>
      <c r="AM37" s="436"/>
      <c r="AN37" s="436"/>
      <c r="AO37" s="443">
        <f>+EF_03!AV51</f>
        <v>0</v>
      </c>
      <c r="AP37" s="194"/>
      <c r="AQ37" s="443">
        <f>EF_04!AK52</f>
        <v>0</v>
      </c>
      <c r="AR37" s="195"/>
    </row>
    <row r="38" spans="1:44" s="105" customFormat="1" ht="6.75" customHeight="1">
      <c r="A38" s="193"/>
      <c r="B38" s="436"/>
      <c r="C38" s="436"/>
      <c r="D38" s="436" t="s">
        <v>40</v>
      </c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6"/>
      <c r="U38" s="436"/>
      <c r="V38" s="436"/>
      <c r="W38" s="436"/>
      <c r="X38" s="436"/>
      <c r="Y38" s="436"/>
      <c r="Z38" s="436"/>
      <c r="AA38" s="436"/>
      <c r="AB38" s="436"/>
      <c r="AC38" s="436"/>
      <c r="AD38" s="436"/>
      <c r="AE38" s="436"/>
      <c r="AF38" s="436"/>
      <c r="AG38" s="436"/>
      <c r="AH38" s="436"/>
      <c r="AI38" s="436"/>
      <c r="AJ38" s="436"/>
      <c r="AK38" s="436"/>
      <c r="AL38" s="436"/>
      <c r="AM38" s="436"/>
      <c r="AN38" s="436"/>
      <c r="AO38" s="443">
        <f>+EF_03!AV52</f>
        <v>0</v>
      </c>
      <c r="AP38" s="194"/>
      <c r="AQ38" s="443">
        <f>EF_04!AK53</f>
        <v>0</v>
      </c>
      <c r="AR38" s="195"/>
    </row>
    <row r="39" spans="1:44" s="105" customFormat="1" ht="6.75" customHeight="1">
      <c r="A39" s="193"/>
      <c r="B39" s="436"/>
      <c r="C39" s="436"/>
      <c r="D39" s="436" t="s">
        <v>41</v>
      </c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43">
        <f>+EF_03!AV53</f>
        <v>0</v>
      </c>
      <c r="AP39" s="194"/>
      <c r="AQ39" s="443">
        <f>EF_04!AK54</f>
        <v>0</v>
      </c>
      <c r="AR39" s="195"/>
    </row>
    <row r="40" spans="1:44" s="105" customFormat="1" ht="6.75" customHeight="1">
      <c r="A40" s="193"/>
      <c r="B40" s="436"/>
      <c r="C40" s="436"/>
      <c r="D40" s="436" t="s">
        <v>42</v>
      </c>
      <c r="E40" s="436"/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43">
        <f>+EF_03!AV54</f>
        <v>905.3</v>
      </c>
      <c r="AP40" s="194"/>
      <c r="AQ40" s="443">
        <f>EF_04!AK55</f>
        <v>962.5</v>
      </c>
      <c r="AR40" s="195"/>
    </row>
    <row r="41" spans="1:44" s="105" customFormat="1" ht="6.75" customHeight="1">
      <c r="A41" s="193"/>
      <c r="B41" s="436"/>
      <c r="C41" s="436"/>
      <c r="D41" s="436" t="s">
        <v>43</v>
      </c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436"/>
      <c r="AF41" s="436"/>
      <c r="AG41" s="436"/>
      <c r="AH41" s="436"/>
      <c r="AI41" s="436"/>
      <c r="AJ41" s="436"/>
      <c r="AK41" s="436"/>
      <c r="AL41" s="436"/>
      <c r="AM41" s="436"/>
      <c r="AN41" s="436"/>
      <c r="AO41" s="443">
        <f>+EF_03!AV55</f>
        <v>0</v>
      </c>
      <c r="AP41" s="194"/>
      <c r="AQ41" s="443">
        <f>EF_04!AK56</f>
        <v>0</v>
      </c>
      <c r="AR41" s="195"/>
    </row>
    <row r="42" spans="1:44" s="105" customFormat="1" ht="6.75" customHeight="1">
      <c r="A42" s="193"/>
      <c r="B42" s="436"/>
      <c r="C42" s="436"/>
      <c r="D42" s="436" t="s">
        <v>49</v>
      </c>
      <c r="E42" s="436"/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  <c r="X42" s="436"/>
      <c r="Y42" s="436"/>
      <c r="Z42" s="436"/>
      <c r="AA42" s="436"/>
      <c r="AB42" s="436"/>
      <c r="AC42" s="436"/>
      <c r="AD42" s="436"/>
      <c r="AE42" s="436"/>
      <c r="AF42" s="436"/>
      <c r="AG42" s="436"/>
      <c r="AH42" s="436"/>
      <c r="AI42" s="436"/>
      <c r="AJ42" s="436"/>
      <c r="AK42" s="436"/>
      <c r="AL42" s="436"/>
      <c r="AM42" s="436"/>
      <c r="AN42" s="436"/>
      <c r="AO42" s="443">
        <f>+EF_03!AV56</f>
        <v>0</v>
      </c>
      <c r="AP42" s="194"/>
      <c r="AQ42" s="443">
        <f>EF_04!AK57</f>
        <v>0</v>
      </c>
      <c r="AR42" s="195"/>
    </row>
    <row r="43" spans="1:44" s="105" customFormat="1" ht="6.75" customHeight="1">
      <c r="A43" s="193"/>
      <c r="B43" s="436"/>
      <c r="C43" s="436"/>
      <c r="D43" s="436" t="s">
        <v>50</v>
      </c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  <c r="P43" s="436"/>
      <c r="Q43" s="436"/>
      <c r="R43" s="436"/>
      <c r="S43" s="436"/>
      <c r="T43" s="436"/>
      <c r="U43" s="436"/>
      <c r="V43" s="436"/>
      <c r="W43" s="436"/>
      <c r="X43" s="436"/>
      <c r="Y43" s="436"/>
      <c r="Z43" s="436"/>
      <c r="AA43" s="436"/>
      <c r="AB43" s="436"/>
      <c r="AC43" s="436"/>
      <c r="AD43" s="436"/>
      <c r="AE43" s="436"/>
      <c r="AF43" s="436"/>
      <c r="AG43" s="436"/>
      <c r="AH43" s="436"/>
      <c r="AI43" s="436"/>
      <c r="AJ43" s="436"/>
      <c r="AK43" s="436"/>
      <c r="AL43" s="436"/>
      <c r="AM43" s="436"/>
      <c r="AN43" s="436"/>
      <c r="AO43" s="443">
        <f>+EF_03!AV57</f>
        <v>0</v>
      </c>
      <c r="AP43" s="194"/>
      <c r="AQ43" s="443">
        <f>EF_04!AK58</f>
        <v>0</v>
      </c>
      <c r="AR43" s="195"/>
    </row>
    <row r="44" spans="1:44" s="105" customFormat="1" ht="6.75" customHeight="1">
      <c r="A44" s="193"/>
      <c r="B44" s="436"/>
      <c r="C44" s="436"/>
      <c r="D44" s="436" t="s">
        <v>51</v>
      </c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43">
        <f>+EF_03!AV58</f>
        <v>0</v>
      </c>
      <c r="AP44" s="194"/>
      <c r="AQ44" s="443">
        <f>EF_04!AK59</f>
        <v>0</v>
      </c>
      <c r="AR44" s="195"/>
    </row>
    <row r="45" spans="1:44" s="105" customFormat="1" ht="6.75" customHeight="1">
      <c r="A45" s="193"/>
      <c r="B45" s="436"/>
      <c r="C45" s="436"/>
      <c r="D45" s="436" t="s">
        <v>52</v>
      </c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43">
        <f>+EF_03!AV59</f>
        <v>0</v>
      </c>
      <c r="AP45" s="194"/>
      <c r="AQ45" s="443">
        <f>EF_04!AK60</f>
        <v>0</v>
      </c>
      <c r="AR45" s="195"/>
    </row>
    <row r="46" spans="1:44" s="105" customFormat="1" ht="6.75" customHeight="1">
      <c r="A46" s="193"/>
      <c r="B46" s="436"/>
      <c r="C46" s="436"/>
      <c r="D46" s="436" t="s">
        <v>36</v>
      </c>
      <c r="E46" s="437"/>
      <c r="F46" s="437"/>
      <c r="G46" s="437"/>
      <c r="H46" s="437"/>
      <c r="I46" s="437"/>
      <c r="J46" s="437"/>
      <c r="K46" s="437"/>
      <c r="L46" s="437"/>
      <c r="M46" s="437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  <c r="AM46" s="437"/>
      <c r="AN46" s="437"/>
      <c r="AO46" s="443">
        <f>+EF_03!AV62</f>
        <v>0</v>
      </c>
      <c r="AP46" s="194"/>
      <c r="AQ46" s="443">
        <f>EF_04!AK63</f>
        <v>0</v>
      </c>
      <c r="AR46" s="195"/>
    </row>
    <row r="47" spans="1:44" s="105" customFormat="1" ht="6.75" customHeight="1">
      <c r="A47" s="193"/>
      <c r="B47" s="436"/>
      <c r="C47" s="436"/>
      <c r="D47" s="436" t="s">
        <v>13</v>
      </c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36"/>
      <c r="P47" s="436"/>
      <c r="Q47" s="436"/>
      <c r="R47" s="436"/>
      <c r="S47" s="436"/>
      <c r="T47" s="436"/>
      <c r="U47" s="436"/>
      <c r="V47" s="436"/>
      <c r="W47" s="436"/>
      <c r="X47" s="436"/>
      <c r="Y47" s="436"/>
      <c r="Z47" s="436"/>
      <c r="AA47" s="436"/>
      <c r="AB47" s="436"/>
      <c r="AC47" s="436"/>
      <c r="AD47" s="436"/>
      <c r="AE47" s="436"/>
      <c r="AF47" s="436"/>
      <c r="AG47" s="436"/>
      <c r="AH47" s="436"/>
      <c r="AI47" s="436"/>
      <c r="AJ47" s="436"/>
      <c r="AK47" s="436"/>
      <c r="AL47" s="436"/>
      <c r="AM47" s="436"/>
      <c r="AN47" s="436"/>
      <c r="AO47" s="443">
        <f>+EF_03!AV63</f>
        <v>0</v>
      </c>
      <c r="AP47" s="194"/>
      <c r="AQ47" s="443">
        <f>EF_04!AK64</f>
        <v>0</v>
      </c>
      <c r="AR47" s="195"/>
    </row>
    <row r="48" spans="1:44" s="105" customFormat="1" ht="6.75" customHeight="1">
      <c r="A48" s="193"/>
      <c r="B48" s="436"/>
      <c r="C48" s="436"/>
      <c r="D48" s="436" t="s">
        <v>37</v>
      </c>
      <c r="E48" s="436"/>
      <c r="F48" s="436"/>
      <c r="G48" s="436"/>
      <c r="H48" s="436"/>
      <c r="I48" s="436"/>
      <c r="J48" s="436"/>
      <c r="K48" s="436"/>
      <c r="L48" s="436"/>
      <c r="M48" s="436"/>
      <c r="N48" s="436"/>
      <c r="O48" s="436"/>
      <c r="P48" s="436"/>
      <c r="Q48" s="436"/>
      <c r="R48" s="436"/>
      <c r="S48" s="436"/>
      <c r="T48" s="436"/>
      <c r="U48" s="436"/>
      <c r="V48" s="436"/>
      <c r="W48" s="436"/>
      <c r="X48" s="436"/>
      <c r="Y48" s="436"/>
      <c r="Z48" s="436"/>
      <c r="AA48" s="436"/>
      <c r="AB48" s="436"/>
      <c r="AC48" s="436"/>
      <c r="AD48" s="436"/>
      <c r="AE48" s="436"/>
      <c r="AF48" s="436"/>
      <c r="AG48" s="436"/>
      <c r="AH48" s="436"/>
      <c r="AI48" s="436"/>
      <c r="AJ48" s="436"/>
      <c r="AK48" s="436"/>
      <c r="AL48" s="436"/>
      <c r="AM48" s="436"/>
      <c r="AN48" s="436"/>
      <c r="AO48" s="443">
        <f>+EF_03!AV64</f>
        <v>0</v>
      </c>
      <c r="AP48" s="194"/>
      <c r="AQ48" s="443">
        <f>EF_04!AK65</f>
        <v>0</v>
      </c>
      <c r="AR48" s="195"/>
    </row>
    <row r="49" spans="1:44" s="105" customFormat="1" ht="6.75" customHeight="1">
      <c r="A49" s="193"/>
      <c r="B49" s="436"/>
      <c r="C49" s="436"/>
      <c r="D49" s="436" t="s">
        <v>266</v>
      </c>
      <c r="E49" s="436"/>
      <c r="F49" s="436"/>
      <c r="G49" s="436"/>
      <c r="H49" s="436"/>
      <c r="I49" s="436"/>
      <c r="J49" s="436"/>
      <c r="K49" s="436"/>
      <c r="L49" s="436"/>
      <c r="M49" s="436"/>
      <c r="N49" s="436"/>
      <c r="O49" s="436"/>
      <c r="P49" s="436"/>
      <c r="Q49" s="436"/>
      <c r="R49" s="436"/>
      <c r="S49" s="436"/>
      <c r="T49" s="436"/>
      <c r="U49" s="436"/>
      <c r="V49" s="436"/>
      <c r="W49" s="436"/>
      <c r="X49" s="436"/>
      <c r="Y49" s="436"/>
      <c r="Z49" s="436"/>
      <c r="AA49" s="436"/>
      <c r="AB49" s="436"/>
      <c r="AC49" s="436"/>
      <c r="AD49" s="436"/>
      <c r="AE49" s="436"/>
      <c r="AF49" s="436"/>
      <c r="AG49" s="436"/>
      <c r="AH49" s="436"/>
      <c r="AI49" s="436"/>
      <c r="AJ49" s="436"/>
      <c r="AK49" s="436"/>
      <c r="AL49" s="436"/>
      <c r="AM49" s="436"/>
      <c r="AN49" s="436"/>
      <c r="AO49" s="194"/>
      <c r="AP49" s="194"/>
      <c r="AQ49" s="194"/>
      <c r="AR49" s="195"/>
    </row>
    <row r="50" spans="1:44" s="105" customFormat="1" ht="6.75" customHeight="1">
      <c r="A50" s="193"/>
      <c r="B50" s="436"/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  <c r="N50" s="436"/>
      <c r="O50" s="436"/>
      <c r="P50" s="436"/>
      <c r="Q50" s="436"/>
      <c r="R50" s="436"/>
      <c r="S50" s="436"/>
      <c r="T50" s="436"/>
      <c r="U50" s="436"/>
      <c r="V50" s="436"/>
      <c r="W50" s="436"/>
      <c r="X50" s="436"/>
      <c r="Y50" s="436"/>
      <c r="Z50" s="436"/>
      <c r="AA50" s="436"/>
      <c r="AB50" s="436"/>
      <c r="AC50" s="436"/>
      <c r="AD50" s="436"/>
      <c r="AE50" s="436"/>
      <c r="AF50" s="436"/>
      <c r="AG50" s="436"/>
      <c r="AH50" s="436"/>
      <c r="AI50" s="436"/>
      <c r="AJ50" s="436"/>
      <c r="AK50" s="436"/>
      <c r="AL50" s="436"/>
      <c r="AM50" s="436"/>
      <c r="AN50" s="436"/>
      <c r="AO50" s="194"/>
      <c r="AP50" s="194"/>
      <c r="AQ50" s="194"/>
      <c r="AR50" s="195"/>
    </row>
    <row r="51" spans="1:44" s="105" customFormat="1" ht="6.75" customHeight="1">
      <c r="A51" s="193"/>
      <c r="B51" s="436"/>
      <c r="C51" s="438" t="s">
        <v>72</v>
      </c>
      <c r="D51" s="438"/>
      <c r="E51" s="438"/>
      <c r="F51" s="438"/>
      <c r="G51" s="438"/>
      <c r="H51" s="438"/>
      <c r="I51" s="438"/>
      <c r="J51" s="438"/>
      <c r="K51" s="438"/>
      <c r="L51" s="438"/>
      <c r="M51" s="438"/>
      <c r="N51" s="438"/>
      <c r="O51" s="438"/>
      <c r="P51" s="438"/>
      <c r="Q51" s="438"/>
      <c r="R51" s="438"/>
      <c r="S51" s="438"/>
      <c r="T51" s="438"/>
      <c r="U51" s="438"/>
      <c r="V51" s="438"/>
      <c r="W51" s="438"/>
      <c r="X51" s="438"/>
      <c r="Y51" s="438"/>
      <c r="Z51" s="438"/>
      <c r="AA51" s="438"/>
      <c r="AB51" s="438"/>
      <c r="AC51" s="438"/>
      <c r="AD51" s="438"/>
      <c r="AE51" s="438"/>
      <c r="AF51" s="438"/>
      <c r="AG51" s="438"/>
      <c r="AH51" s="438"/>
      <c r="AI51" s="438"/>
      <c r="AJ51" s="438"/>
      <c r="AK51" s="438"/>
      <c r="AL51" s="438"/>
      <c r="AM51" s="438"/>
      <c r="AN51" s="438"/>
      <c r="AO51" s="444">
        <f>SUM(AO18-AO32)</f>
        <v>-1.4551915228366852E-11</v>
      </c>
      <c r="AP51" s="194"/>
      <c r="AQ51" s="444">
        <f>SUM(AQ18-AQ32)</f>
        <v>-10.000000000014552</v>
      </c>
      <c r="AR51" s="195"/>
    </row>
    <row r="52" spans="1:44" s="105" customFormat="1" ht="6.75" customHeight="1">
      <c r="A52" s="193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  <c r="Z52" s="436"/>
      <c r="AA52" s="436"/>
      <c r="AB52" s="436"/>
      <c r="AC52" s="436"/>
      <c r="AD52" s="436"/>
      <c r="AE52" s="436"/>
      <c r="AF52" s="436"/>
      <c r="AG52" s="436"/>
      <c r="AH52" s="436"/>
      <c r="AI52" s="436"/>
      <c r="AJ52" s="436"/>
      <c r="AK52" s="436"/>
      <c r="AL52" s="436"/>
      <c r="AM52" s="436"/>
      <c r="AN52" s="436"/>
      <c r="AO52" s="194"/>
      <c r="AP52" s="194"/>
      <c r="AQ52" s="194"/>
      <c r="AR52" s="195"/>
    </row>
    <row r="53" spans="1:44" s="105" customFormat="1" ht="6.75" customHeight="1">
      <c r="A53" s="193"/>
      <c r="B53" s="436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  <c r="Z53" s="436"/>
      <c r="AA53" s="436"/>
      <c r="AB53" s="436"/>
      <c r="AC53" s="436"/>
      <c r="AD53" s="436"/>
      <c r="AE53" s="436"/>
      <c r="AF53" s="436"/>
      <c r="AG53" s="436"/>
      <c r="AH53" s="436"/>
      <c r="AI53" s="436"/>
      <c r="AJ53" s="436"/>
      <c r="AK53" s="436"/>
      <c r="AL53" s="436"/>
      <c r="AM53" s="436"/>
      <c r="AN53" s="436"/>
      <c r="AO53" s="194"/>
      <c r="AP53" s="194"/>
      <c r="AQ53" s="194"/>
      <c r="AR53" s="195"/>
    </row>
    <row r="54" spans="1:44" s="105" customFormat="1" ht="6.75" customHeight="1">
      <c r="A54" s="193"/>
      <c r="B54" s="435" t="s">
        <v>73</v>
      </c>
      <c r="C54" s="435"/>
      <c r="D54" s="435"/>
      <c r="E54" s="435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435"/>
      <c r="Q54" s="435"/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435"/>
      <c r="AF54" s="435"/>
      <c r="AG54" s="435"/>
      <c r="AH54" s="435"/>
      <c r="AI54" s="435"/>
      <c r="AJ54" s="435"/>
      <c r="AK54" s="435"/>
      <c r="AL54" s="435"/>
      <c r="AM54" s="435"/>
      <c r="AN54" s="435"/>
      <c r="AO54" s="194"/>
      <c r="AP54" s="194"/>
      <c r="AQ54" s="194"/>
      <c r="AR54" s="195"/>
    </row>
    <row r="55" spans="1:44" s="105" customFormat="1" ht="6.75" customHeight="1">
      <c r="A55" s="193"/>
      <c r="B55" s="436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  <c r="Z55" s="436"/>
      <c r="AA55" s="436"/>
      <c r="AB55" s="436"/>
      <c r="AC55" s="436"/>
      <c r="AD55" s="436"/>
      <c r="AE55" s="436"/>
      <c r="AF55" s="436"/>
      <c r="AG55" s="436"/>
      <c r="AH55" s="436"/>
      <c r="AI55" s="436"/>
      <c r="AJ55" s="436"/>
      <c r="AK55" s="436"/>
      <c r="AL55" s="436"/>
      <c r="AM55" s="436"/>
      <c r="AN55" s="436"/>
      <c r="AO55" s="194"/>
      <c r="AP55" s="194"/>
      <c r="AQ55" s="194"/>
      <c r="AR55" s="195"/>
    </row>
    <row r="56" spans="1:44" s="105" customFormat="1" ht="6.75" customHeight="1">
      <c r="A56" s="193"/>
      <c r="B56" s="436"/>
      <c r="C56" s="436" t="s">
        <v>65</v>
      </c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  <c r="P56" s="436"/>
      <c r="Q56" s="436"/>
      <c r="R56" s="436"/>
      <c r="S56" s="436"/>
      <c r="T56" s="436"/>
      <c r="U56" s="436"/>
      <c r="V56" s="436"/>
      <c r="W56" s="436"/>
      <c r="X56" s="436"/>
      <c r="Y56" s="436"/>
      <c r="Z56" s="436"/>
      <c r="AA56" s="436"/>
      <c r="AB56" s="436"/>
      <c r="AC56" s="436"/>
      <c r="AD56" s="436"/>
      <c r="AE56" s="436"/>
      <c r="AF56" s="436"/>
      <c r="AG56" s="436"/>
      <c r="AH56" s="436"/>
      <c r="AI56" s="436"/>
      <c r="AJ56" s="436"/>
      <c r="AK56" s="436"/>
      <c r="AL56" s="436"/>
      <c r="AM56" s="436"/>
      <c r="AN56" s="436"/>
      <c r="AO56" s="444">
        <f>SUM(AO58+AO59+AO60)</f>
        <v>0</v>
      </c>
      <c r="AP56" s="194"/>
      <c r="AQ56" s="444">
        <f>SUM(AQ58+AQ59+AQ60)</f>
        <v>2.4E-2</v>
      </c>
      <c r="AR56" s="195"/>
    </row>
    <row r="57" spans="1:44" s="105" customFormat="1" ht="6.75" customHeight="1">
      <c r="A57" s="193"/>
      <c r="B57" s="436"/>
      <c r="C57" s="436"/>
      <c r="D57" s="436"/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  <c r="P57" s="436"/>
      <c r="Q57" s="436"/>
      <c r="R57" s="436"/>
      <c r="S57" s="436"/>
      <c r="T57" s="436"/>
      <c r="U57" s="436"/>
      <c r="V57" s="436"/>
      <c r="W57" s="436"/>
      <c r="X57" s="436"/>
      <c r="Y57" s="436"/>
      <c r="Z57" s="436"/>
      <c r="AA57" s="436"/>
      <c r="AB57" s="436"/>
      <c r="AC57" s="436"/>
      <c r="AD57" s="436"/>
      <c r="AE57" s="436"/>
      <c r="AF57" s="436"/>
      <c r="AG57" s="436"/>
      <c r="AH57" s="436"/>
      <c r="AI57" s="436"/>
      <c r="AJ57" s="436"/>
      <c r="AK57" s="436"/>
      <c r="AL57" s="436"/>
      <c r="AM57" s="436"/>
      <c r="AN57" s="436"/>
      <c r="AO57" s="194"/>
      <c r="AP57" s="194"/>
      <c r="AQ57" s="194"/>
      <c r="AR57" s="195"/>
    </row>
    <row r="58" spans="1:44" s="105" customFormat="1" ht="6.75" customHeight="1">
      <c r="A58" s="193"/>
      <c r="B58" s="436"/>
      <c r="C58" s="436"/>
      <c r="D58" s="436" t="s">
        <v>103</v>
      </c>
      <c r="E58" s="436"/>
      <c r="F58" s="436"/>
      <c r="G58" s="436"/>
      <c r="H58" s="436"/>
      <c r="I58" s="436"/>
      <c r="J58" s="436"/>
      <c r="K58" s="436"/>
      <c r="L58" s="436"/>
      <c r="M58" s="436"/>
      <c r="N58" s="436"/>
      <c r="O58" s="436"/>
      <c r="P58" s="436"/>
      <c r="Q58" s="436"/>
      <c r="R58" s="436"/>
      <c r="S58" s="436"/>
      <c r="T58" s="436"/>
      <c r="U58" s="436"/>
      <c r="V58" s="436"/>
      <c r="W58" s="436"/>
      <c r="X58" s="436"/>
      <c r="Y58" s="436"/>
      <c r="Z58" s="436"/>
      <c r="AA58" s="436"/>
      <c r="AB58" s="436"/>
      <c r="AC58" s="436"/>
      <c r="AD58" s="436"/>
      <c r="AE58" s="436"/>
      <c r="AF58" s="436"/>
      <c r="AG58" s="436"/>
      <c r="AH58" s="436"/>
      <c r="AI58" s="436"/>
      <c r="AJ58" s="436"/>
      <c r="AK58" s="436"/>
      <c r="AL58" s="436"/>
      <c r="AM58" s="436"/>
      <c r="AN58" s="436"/>
      <c r="AO58" s="194"/>
      <c r="AP58" s="194"/>
      <c r="AQ58" s="194"/>
      <c r="AR58" s="195"/>
    </row>
    <row r="59" spans="1:44" s="105" customFormat="1" ht="6.75" customHeight="1">
      <c r="A59" s="193"/>
      <c r="B59" s="436"/>
      <c r="C59" s="436"/>
      <c r="D59" s="436" t="s">
        <v>104</v>
      </c>
      <c r="E59" s="436"/>
      <c r="F59" s="436"/>
      <c r="G59" s="436"/>
      <c r="H59" s="436"/>
      <c r="I59" s="436"/>
      <c r="J59" s="436"/>
      <c r="K59" s="436"/>
      <c r="L59" s="436"/>
      <c r="M59" s="436"/>
      <c r="N59" s="436"/>
      <c r="O59" s="436"/>
      <c r="P59" s="436"/>
      <c r="Q59" s="436"/>
      <c r="R59" s="436"/>
      <c r="S59" s="436"/>
      <c r="T59" s="436"/>
      <c r="U59" s="436"/>
      <c r="V59" s="436"/>
      <c r="W59" s="436"/>
      <c r="X59" s="436"/>
      <c r="Y59" s="436"/>
      <c r="Z59" s="436"/>
      <c r="AA59" s="436"/>
      <c r="AB59" s="436"/>
      <c r="AC59" s="436"/>
      <c r="AD59" s="436"/>
      <c r="AE59" s="436"/>
      <c r="AF59" s="436"/>
      <c r="AG59" s="436"/>
      <c r="AH59" s="436"/>
      <c r="AI59" s="436"/>
      <c r="AJ59" s="436"/>
      <c r="AK59" s="436"/>
      <c r="AL59" s="436"/>
      <c r="AM59" s="436"/>
      <c r="AN59" s="436"/>
      <c r="AO59" s="194"/>
      <c r="AP59" s="194"/>
      <c r="AQ59" s="194"/>
      <c r="AR59" s="195"/>
    </row>
    <row r="60" spans="1:44" s="105" customFormat="1" ht="6.75" customHeight="1">
      <c r="A60" s="193"/>
      <c r="B60" s="436"/>
      <c r="C60" s="436"/>
      <c r="D60" s="436" t="s">
        <v>267</v>
      </c>
      <c r="E60" s="436"/>
      <c r="F60" s="436"/>
      <c r="G60" s="436"/>
      <c r="H60" s="436"/>
      <c r="I60" s="436"/>
      <c r="J60" s="436"/>
      <c r="K60" s="436"/>
      <c r="L60" s="436"/>
      <c r="M60" s="436"/>
      <c r="N60" s="436"/>
      <c r="O60" s="436"/>
      <c r="P60" s="436"/>
      <c r="Q60" s="436"/>
      <c r="R60" s="436"/>
      <c r="S60" s="436"/>
      <c r="T60" s="436"/>
      <c r="U60" s="436"/>
      <c r="V60" s="436"/>
      <c r="W60" s="436"/>
      <c r="X60" s="436"/>
      <c r="Y60" s="436"/>
      <c r="Z60" s="436"/>
      <c r="AA60" s="436"/>
      <c r="AB60" s="436"/>
      <c r="AC60" s="436"/>
      <c r="AD60" s="436"/>
      <c r="AE60" s="436"/>
      <c r="AF60" s="436"/>
      <c r="AG60" s="436"/>
      <c r="AH60" s="436"/>
      <c r="AI60" s="436"/>
      <c r="AJ60" s="436"/>
      <c r="AK60" s="436"/>
      <c r="AL60" s="436"/>
      <c r="AM60" s="436"/>
      <c r="AN60" s="436"/>
      <c r="AO60" s="194"/>
      <c r="AP60" s="194"/>
      <c r="AQ60" s="194">
        <v>2.4E-2</v>
      </c>
      <c r="AR60" s="195"/>
    </row>
    <row r="61" spans="1:44" s="105" customFormat="1" ht="6.75" customHeight="1">
      <c r="A61" s="193"/>
      <c r="B61" s="436"/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  <c r="P61" s="436"/>
      <c r="Q61" s="436"/>
      <c r="R61" s="436"/>
      <c r="S61" s="436"/>
      <c r="T61" s="436"/>
      <c r="U61" s="436"/>
      <c r="V61" s="436"/>
      <c r="W61" s="436"/>
      <c r="X61" s="436"/>
      <c r="Y61" s="436"/>
      <c r="Z61" s="436"/>
      <c r="AA61" s="436"/>
      <c r="AB61" s="436"/>
      <c r="AC61" s="436"/>
      <c r="AD61" s="436"/>
      <c r="AE61" s="436"/>
      <c r="AF61" s="436"/>
      <c r="AG61" s="436"/>
      <c r="AH61" s="436"/>
      <c r="AI61" s="436"/>
      <c r="AJ61" s="436"/>
      <c r="AK61" s="436"/>
      <c r="AL61" s="436"/>
      <c r="AM61" s="436"/>
      <c r="AN61" s="436"/>
      <c r="AO61" s="194"/>
      <c r="AP61" s="194"/>
      <c r="AQ61" s="194"/>
      <c r="AR61" s="195"/>
    </row>
    <row r="62" spans="1:44" s="105" customFormat="1" ht="6.75" customHeight="1">
      <c r="A62" s="193"/>
      <c r="B62" s="436"/>
      <c r="C62" s="436" t="s">
        <v>71</v>
      </c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6"/>
      <c r="X62" s="436"/>
      <c r="Y62" s="436"/>
      <c r="Z62" s="436"/>
      <c r="AA62" s="436"/>
      <c r="AB62" s="436"/>
      <c r="AC62" s="436"/>
      <c r="AD62" s="436"/>
      <c r="AE62" s="436"/>
      <c r="AF62" s="436"/>
      <c r="AG62" s="436"/>
      <c r="AH62" s="436"/>
      <c r="AI62" s="436"/>
      <c r="AJ62" s="436"/>
      <c r="AK62" s="436"/>
      <c r="AL62" s="436"/>
      <c r="AM62" s="436"/>
      <c r="AN62" s="436"/>
      <c r="AO62" s="444">
        <f>SUM(AO64+AO65+AO66)</f>
        <v>0</v>
      </c>
      <c r="AP62" s="194"/>
      <c r="AQ62" s="444">
        <f>SUM(AQ64+AQ65+AQ66)</f>
        <v>2.4E-2</v>
      </c>
      <c r="AR62" s="195"/>
    </row>
    <row r="63" spans="1:44" s="105" customFormat="1" ht="6.75" customHeight="1">
      <c r="A63" s="193"/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  <c r="P63" s="436"/>
      <c r="Q63" s="436"/>
      <c r="R63" s="436"/>
      <c r="S63" s="436"/>
      <c r="T63" s="436"/>
      <c r="U63" s="436"/>
      <c r="V63" s="436"/>
      <c r="W63" s="436"/>
      <c r="X63" s="436"/>
      <c r="Y63" s="436"/>
      <c r="Z63" s="436"/>
      <c r="AA63" s="436"/>
      <c r="AB63" s="436"/>
      <c r="AC63" s="436"/>
      <c r="AD63" s="436"/>
      <c r="AE63" s="436"/>
      <c r="AF63" s="436"/>
      <c r="AG63" s="436"/>
      <c r="AH63" s="436"/>
      <c r="AI63" s="436"/>
      <c r="AJ63" s="436"/>
      <c r="AK63" s="436"/>
      <c r="AL63" s="436"/>
      <c r="AM63" s="436"/>
      <c r="AN63" s="436"/>
      <c r="AO63" s="194"/>
      <c r="AP63" s="194"/>
      <c r="AQ63" s="194"/>
      <c r="AR63" s="195"/>
    </row>
    <row r="64" spans="1:44" s="105" customFormat="1" ht="6.75" customHeight="1">
      <c r="A64" s="193"/>
      <c r="B64" s="436"/>
      <c r="C64" s="436"/>
      <c r="D64" s="436" t="s">
        <v>103</v>
      </c>
      <c r="E64" s="439"/>
      <c r="F64" s="439"/>
      <c r="G64" s="439"/>
      <c r="H64" s="439"/>
      <c r="I64" s="439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9"/>
      <c r="U64" s="439"/>
      <c r="V64" s="439"/>
      <c r="W64" s="439"/>
      <c r="X64" s="439"/>
      <c r="Y64" s="439"/>
      <c r="Z64" s="439"/>
      <c r="AA64" s="439"/>
      <c r="AB64" s="439"/>
      <c r="AC64" s="439"/>
      <c r="AD64" s="439"/>
      <c r="AE64" s="439"/>
      <c r="AF64" s="439"/>
      <c r="AG64" s="439"/>
      <c r="AH64" s="439"/>
      <c r="AI64" s="439"/>
      <c r="AJ64" s="439"/>
      <c r="AK64" s="439"/>
      <c r="AL64" s="439"/>
      <c r="AM64" s="439"/>
      <c r="AN64" s="439"/>
      <c r="AO64" s="194"/>
      <c r="AP64" s="194"/>
      <c r="AQ64" s="194">
        <v>2.4E-2</v>
      </c>
      <c r="AR64" s="195"/>
    </row>
    <row r="65" spans="1:44" s="105" customFormat="1" ht="6.75" customHeight="1">
      <c r="A65" s="193"/>
      <c r="B65" s="436"/>
      <c r="C65" s="436"/>
      <c r="D65" s="436" t="s">
        <v>104</v>
      </c>
      <c r="E65" s="436"/>
      <c r="F65" s="436"/>
      <c r="G65" s="436"/>
      <c r="H65" s="436"/>
      <c r="I65" s="436"/>
      <c r="J65" s="436"/>
      <c r="K65" s="436"/>
      <c r="L65" s="436"/>
      <c r="M65" s="436"/>
      <c r="N65" s="436"/>
      <c r="O65" s="436"/>
      <c r="P65" s="436"/>
      <c r="Q65" s="436"/>
      <c r="R65" s="436"/>
      <c r="S65" s="436"/>
      <c r="T65" s="436"/>
      <c r="U65" s="436"/>
      <c r="V65" s="436"/>
      <c r="W65" s="436"/>
      <c r="X65" s="436"/>
      <c r="Y65" s="436"/>
      <c r="Z65" s="436"/>
      <c r="AA65" s="436"/>
      <c r="AB65" s="436"/>
      <c r="AC65" s="436"/>
      <c r="AD65" s="436"/>
      <c r="AE65" s="436"/>
      <c r="AF65" s="436"/>
      <c r="AG65" s="436"/>
      <c r="AH65" s="436"/>
      <c r="AI65" s="436"/>
      <c r="AJ65" s="436"/>
      <c r="AK65" s="436"/>
      <c r="AL65" s="436"/>
      <c r="AM65" s="436"/>
      <c r="AN65" s="436"/>
      <c r="AO65" s="194"/>
      <c r="AP65" s="194"/>
      <c r="AQ65" s="194"/>
      <c r="AR65" s="195"/>
    </row>
    <row r="66" spans="1:44" s="105" customFormat="1" ht="6.75" customHeight="1">
      <c r="A66" s="193"/>
      <c r="B66" s="436"/>
      <c r="C66" s="436"/>
      <c r="D66" s="436" t="s">
        <v>267</v>
      </c>
      <c r="E66" s="436"/>
      <c r="F66" s="436"/>
      <c r="G66" s="436"/>
      <c r="H66" s="436"/>
      <c r="I66" s="436"/>
      <c r="J66" s="436"/>
      <c r="K66" s="436"/>
      <c r="L66" s="436"/>
      <c r="M66" s="436"/>
      <c r="N66" s="436"/>
      <c r="O66" s="436"/>
      <c r="P66" s="436"/>
      <c r="Q66" s="436"/>
      <c r="R66" s="436"/>
      <c r="S66" s="436"/>
      <c r="T66" s="436"/>
      <c r="U66" s="436"/>
      <c r="V66" s="436"/>
      <c r="W66" s="436"/>
      <c r="X66" s="436"/>
      <c r="Y66" s="436"/>
      <c r="Z66" s="436"/>
      <c r="AA66" s="436"/>
      <c r="AB66" s="436"/>
      <c r="AC66" s="436"/>
      <c r="AD66" s="436"/>
      <c r="AE66" s="436"/>
      <c r="AF66" s="436"/>
      <c r="AG66" s="436"/>
      <c r="AH66" s="436"/>
      <c r="AI66" s="436"/>
      <c r="AJ66" s="436"/>
      <c r="AK66" s="436"/>
      <c r="AL66" s="436"/>
      <c r="AM66" s="436"/>
      <c r="AN66" s="436"/>
      <c r="AO66" s="194"/>
      <c r="AP66" s="194"/>
      <c r="AQ66" s="194"/>
      <c r="AR66" s="195"/>
    </row>
    <row r="67" spans="1:44" s="105" customFormat="1" ht="6.75" customHeight="1">
      <c r="A67" s="193"/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  <c r="S67" s="436"/>
      <c r="T67" s="436"/>
      <c r="U67" s="436"/>
      <c r="V67" s="436"/>
      <c r="W67" s="436"/>
      <c r="X67" s="436"/>
      <c r="Y67" s="436"/>
      <c r="Z67" s="436"/>
      <c r="AA67" s="436"/>
      <c r="AB67" s="436"/>
      <c r="AC67" s="436"/>
      <c r="AD67" s="436"/>
      <c r="AE67" s="436"/>
      <c r="AF67" s="436"/>
      <c r="AG67" s="436"/>
      <c r="AH67" s="436"/>
      <c r="AI67" s="436"/>
      <c r="AJ67" s="436"/>
      <c r="AK67" s="436"/>
      <c r="AL67" s="436"/>
      <c r="AM67" s="436"/>
      <c r="AN67" s="436"/>
      <c r="AO67" s="194"/>
      <c r="AP67" s="194"/>
      <c r="AQ67" s="194"/>
      <c r="AR67" s="195"/>
    </row>
    <row r="68" spans="1:44" s="105" customFormat="1" ht="6.75" customHeight="1">
      <c r="A68" s="193"/>
      <c r="B68" s="436"/>
      <c r="C68" s="438" t="s">
        <v>74</v>
      </c>
      <c r="D68" s="438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6"/>
      <c r="X68" s="436"/>
      <c r="Y68" s="436"/>
      <c r="Z68" s="436"/>
      <c r="AA68" s="436"/>
      <c r="AB68" s="436"/>
      <c r="AC68" s="436"/>
      <c r="AD68" s="436"/>
      <c r="AE68" s="436"/>
      <c r="AF68" s="436"/>
      <c r="AG68" s="436"/>
      <c r="AH68" s="436"/>
      <c r="AI68" s="436"/>
      <c r="AJ68" s="436"/>
      <c r="AK68" s="436"/>
      <c r="AL68" s="436"/>
      <c r="AM68" s="436"/>
      <c r="AN68" s="436"/>
      <c r="AO68" s="444">
        <f>SUM(AO56-AO62)</f>
        <v>0</v>
      </c>
      <c r="AP68" s="194"/>
      <c r="AQ68" s="444">
        <f>SUM(AQ56-AQ62)</f>
        <v>0</v>
      </c>
      <c r="AR68" s="195"/>
    </row>
    <row r="69" spans="1:44" s="105" customFormat="1" ht="6.75" customHeight="1">
      <c r="A69" s="193"/>
      <c r="B69" s="436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436"/>
      <c r="S69" s="436"/>
      <c r="T69" s="436"/>
      <c r="U69" s="436"/>
      <c r="V69" s="436"/>
      <c r="W69" s="436"/>
      <c r="X69" s="436"/>
      <c r="Y69" s="436"/>
      <c r="Z69" s="436"/>
      <c r="AA69" s="436"/>
      <c r="AB69" s="436"/>
      <c r="AC69" s="436"/>
      <c r="AD69" s="436"/>
      <c r="AE69" s="436"/>
      <c r="AF69" s="436"/>
      <c r="AG69" s="436"/>
      <c r="AH69" s="436"/>
      <c r="AI69" s="436"/>
      <c r="AJ69" s="436"/>
      <c r="AK69" s="436"/>
      <c r="AL69" s="436"/>
      <c r="AM69" s="436"/>
      <c r="AN69" s="436"/>
      <c r="AO69" s="194"/>
      <c r="AP69" s="194"/>
      <c r="AQ69" s="194"/>
      <c r="AR69" s="195"/>
    </row>
    <row r="70" spans="1:44" s="105" customFormat="1" ht="6.75" customHeight="1">
      <c r="A70" s="193"/>
      <c r="B70" s="440" t="s">
        <v>75</v>
      </c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440"/>
      <c r="Q70" s="440"/>
      <c r="R70" s="440"/>
      <c r="S70" s="440"/>
      <c r="T70" s="440"/>
      <c r="U70" s="440"/>
      <c r="V70" s="440"/>
      <c r="W70" s="440"/>
      <c r="X70" s="440"/>
      <c r="Y70" s="440"/>
      <c r="Z70" s="440"/>
      <c r="AA70" s="440"/>
      <c r="AB70" s="440"/>
      <c r="AC70" s="440"/>
      <c r="AD70" s="440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194"/>
      <c r="AP70" s="194"/>
      <c r="AQ70" s="194"/>
      <c r="AR70" s="195"/>
    </row>
    <row r="71" spans="1:44" s="105" customFormat="1" ht="6.75" customHeight="1">
      <c r="A71" s="193"/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436"/>
      <c r="S71" s="436"/>
      <c r="T71" s="436"/>
      <c r="U71" s="436"/>
      <c r="V71" s="436"/>
      <c r="W71" s="436"/>
      <c r="X71" s="436"/>
      <c r="Y71" s="436"/>
      <c r="Z71" s="436"/>
      <c r="AA71" s="436"/>
      <c r="AB71" s="436"/>
      <c r="AC71" s="436"/>
      <c r="AD71" s="436"/>
      <c r="AE71" s="436"/>
      <c r="AF71" s="436"/>
      <c r="AG71" s="436"/>
      <c r="AH71" s="436"/>
      <c r="AI71" s="436"/>
      <c r="AJ71" s="436"/>
      <c r="AK71" s="436"/>
      <c r="AL71" s="436"/>
      <c r="AM71" s="436"/>
      <c r="AN71" s="436"/>
      <c r="AO71" s="194"/>
      <c r="AP71" s="194"/>
      <c r="AQ71" s="194"/>
      <c r="AR71" s="195"/>
    </row>
    <row r="72" spans="1:44" s="105" customFormat="1" ht="6.75" customHeight="1">
      <c r="A72" s="193"/>
      <c r="B72" s="436"/>
      <c r="C72" s="436" t="s">
        <v>65</v>
      </c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  <c r="P72" s="436"/>
      <c r="Q72" s="436"/>
      <c r="R72" s="436"/>
      <c r="S72" s="436"/>
      <c r="T72" s="436"/>
      <c r="U72" s="436"/>
      <c r="V72" s="436"/>
      <c r="W72" s="436"/>
      <c r="X72" s="436"/>
      <c r="Y72" s="436"/>
      <c r="Z72" s="436"/>
      <c r="AA72" s="436"/>
      <c r="AB72" s="436"/>
      <c r="AC72" s="436"/>
      <c r="AD72" s="436"/>
      <c r="AE72" s="436"/>
      <c r="AF72" s="436"/>
      <c r="AG72" s="436"/>
      <c r="AH72" s="436"/>
      <c r="AI72" s="436"/>
      <c r="AJ72" s="436"/>
      <c r="AK72" s="436"/>
      <c r="AL72" s="436"/>
      <c r="AM72" s="436"/>
      <c r="AN72" s="436"/>
      <c r="AO72" s="444">
        <f>SUM(AO74+AO79)</f>
        <v>49.2</v>
      </c>
      <c r="AP72" s="194"/>
      <c r="AQ72" s="444">
        <f>SUM(AQ74+AQ79+AQ80)</f>
        <v>12.8</v>
      </c>
      <c r="AR72" s="195"/>
    </row>
    <row r="73" spans="1:44" s="105" customFormat="1" ht="6.75" customHeight="1">
      <c r="A73" s="193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436"/>
      <c r="Q73" s="436"/>
      <c r="R73" s="436"/>
      <c r="S73" s="436"/>
      <c r="T73" s="436"/>
      <c r="U73" s="436"/>
      <c r="V73" s="436"/>
      <c r="W73" s="436"/>
      <c r="X73" s="436"/>
      <c r="Y73" s="436"/>
      <c r="Z73" s="436"/>
      <c r="AA73" s="436"/>
      <c r="AB73" s="436"/>
      <c r="AC73" s="436"/>
      <c r="AD73" s="436"/>
      <c r="AE73" s="436"/>
      <c r="AF73" s="436"/>
      <c r="AG73" s="436"/>
      <c r="AH73" s="436"/>
      <c r="AI73" s="436"/>
      <c r="AJ73" s="436"/>
      <c r="AK73" s="436"/>
      <c r="AL73" s="436"/>
      <c r="AM73" s="436"/>
      <c r="AN73" s="436"/>
      <c r="AO73" s="193"/>
      <c r="AP73" s="194"/>
      <c r="AQ73" s="193"/>
      <c r="AR73" s="195"/>
    </row>
    <row r="74" spans="1:44" s="105" customFormat="1" ht="6.75" customHeight="1">
      <c r="A74" s="193"/>
      <c r="B74" s="436"/>
      <c r="C74" s="436"/>
      <c r="D74" s="436" t="s">
        <v>76</v>
      </c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6"/>
      <c r="AI74" s="436"/>
      <c r="AJ74" s="436"/>
      <c r="AK74" s="436"/>
      <c r="AL74" s="436"/>
      <c r="AM74" s="436"/>
      <c r="AN74" s="436"/>
      <c r="AO74" s="444">
        <f>SUM(AO76+AO77)</f>
        <v>0</v>
      </c>
      <c r="AP74" s="194"/>
      <c r="AQ74" s="444">
        <f>SUM(AQ76+AQ77)</f>
        <v>0</v>
      </c>
      <c r="AR74" s="195"/>
    </row>
    <row r="75" spans="1:44" s="105" customFormat="1" ht="6.75" customHeight="1">
      <c r="A75" s="193"/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436"/>
      <c r="P75" s="436"/>
      <c r="Q75" s="436"/>
      <c r="R75" s="436"/>
      <c r="S75" s="436"/>
      <c r="T75" s="436"/>
      <c r="U75" s="436"/>
      <c r="V75" s="436"/>
      <c r="W75" s="436"/>
      <c r="X75" s="436"/>
      <c r="Y75" s="436"/>
      <c r="Z75" s="436"/>
      <c r="AA75" s="436"/>
      <c r="AB75" s="436"/>
      <c r="AC75" s="436"/>
      <c r="AD75" s="436"/>
      <c r="AE75" s="436"/>
      <c r="AF75" s="436"/>
      <c r="AG75" s="436"/>
      <c r="AH75" s="436"/>
      <c r="AI75" s="436"/>
      <c r="AJ75" s="436"/>
      <c r="AK75" s="436"/>
      <c r="AL75" s="436"/>
      <c r="AM75" s="436"/>
      <c r="AN75" s="436"/>
      <c r="AO75" s="193"/>
      <c r="AP75" s="194"/>
      <c r="AQ75" s="193"/>
      <c r="AR75" s="195"/>
    </row>
    <row r="76" spans="1:44" s="105" customFormat="1" ht="6.75" customHeight="1">
      <c r="A76" s="193"/>
      <c r="B76" s="436"/>
      <c r="C76" s="436"/>
      <c r="D76" s="436"/>
      <c r="E76" s="436" t="s">
        <v>77</v>
      </c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436"/>
      <c r="R76" s="436"/>
      <c r="S76" s="436"/>
      <c r="T76" s="436"/>
      <c r="U76" s="436"/>
      <c r="V76" s="436"/>
      <c r="W76" s="436"/>
      <c r="X76" s="436"/>
      <c r="Y76" s="436"/>
      <c r="Z76" s="436"/>
      <c r="AA76" s="436"/>
      <c r="AB76" s="436"/>
      <c r="AC76" s="436"/>
      <c r="AD76" s="436"/>
      <c r="AE76" s="436"/>
      <c r="AF76" s="436"/>
      <c r="AG76" s="436"/>
      <c r="AH76" s="436"/>
      <c r="AI76" s="436"/>
      <c r="AJ76" s="436"/>
      <c r="AK76" s="436"/>
      <c r="AL76" s="436"/>
      <c r="AM76" s="436"/>
      <c r="AN76" s="436"/>
      <c r="AO76" s="194"/>
      <c r="AP76" s="194"/>
      <c r="AQ76" s="194"/>
      <c r="AR76" s="195"/>
    </row>
    <row r="77" spans="1:44" s="105" customFormat="1" ht="6.75" customHeight="1">
      <c r="A77" s="193"/>
      <c r="B77" s="436"/>
      <c r="C77" s="436"/>
      <c r="D77" s="436"/>
      <c r="E77" s="436" t="s">
        <v>78</v>
      </c>
      <c r="F77" s="436"/>
      <c r="G77" s="436"/>
      <c r="H77" s="436"/>
      <c r="I77" s="436"/>
      <c r="J77" s="436"/>
      <c r="K77" s="436"/>
      <c r="L77" s="436"/>
      <c r="M77" s="436"/>
      <c r="N77" s="436"/>
      <c r="O77" s="436"/>
      <c r="P77" s="436"/>
      <c r="Q77" s="436"/>
      <c r="R77" s="436"/>
      <c r="S77" s="436"/>
      <c r="T77" s="436"/>
      <c r="U77" s="436"/>
      <c r="V77" s="436"/>
      <c r="W77" s="436"/>
      <c r="X77" s="436"/>
      <c r="Y77" s="436"/>
      <c r="Z77" s="436"/>
      <c r="AA77" s="436"/>
      <c r="AB77" s="436"/>
      <c r="AC77" s="436"/>
      <c r="AD77" s="436"/>
      <c r="AE77" s="436"/>
      <c r="AF77" s="436"/>
      <c r="AG77" s="436"/>
      <c r="AH77" s="436"/>
      <c r="AI77" s="436"/>
      <c r="AJ77" s="436"/>
      <c r="AK77" s="436"/>
      <c r="AL77" s="436"/>
      <c r="AM77" s="436"/>
      <c r="AN77" s="436"/>
      <c r="AO77" s="194"/>
      <c r="AP77" s="194"/>
      <c r="AQ77" s="194"/>
      <c r="AR77" s="195"/>
    </row>
    <row r="78" spans="1:44" s="105" customFormat="1" ht="6.75" customHeight="1">
      <c r="A78" s="193"/>
      <c r="B78" s="436"/>
      <c r="C78" s="436"/>
      <c r="D78" s="436"/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436"/>
      <c r="AF78" s="436"/>
      <c r="AG78" s="436"/>
      <c r="AH78" s="436"/>
      <c r="AI78" s="436"/>
      <c r="AJ78" s="436"/>
      <c r="AK78" s="436"/>
      <c r="AL78" s="436"/>
      <c r="AM78" s="436"/>
      <c r="AN78" s="436"/>
      <c r="AO78" s="194"/>
      <c r="AP78" s="194"/>
      <c r="AQ78" s="194"/>
      <c r="AR78" s="195"/>
    </row>
    <row r="79" spans="1:44" s="105" customFormat="1" ht="6.75" customHeight="1">
      <c r="A79" s="193"/>
      <c r="B79" s="436"/>
      <c r="C79" s="436"/>
      <c r="D79" s="436" t="s">
        <v>268</v>
      </c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  <c r="Z79" s="436"/>
      <c r="AA79" s="436"/>
      <c r="AB79" s="436"/>
      <c r="AC79" s="436"/>
      <c r="AD79" s="436"/>
      <c r="AE79" s="436"/>
      <c r="AF79" s="436"/>
      <c r="AG79" s="436"/>
      <c r="AH79" s="436"/>
      <c r="AI79" s="436"/>
      <c r="AJ79" s="436"/>
      <c r="AK79" s="436"/>
      <c r="AL79" s="436"/>
      <c r="AM79" s="436"/>
      <c r="AN79" s="436"/>
      <c r="AO79" s="194">
        <v>49.2</v>
      </c>
      <c r="AP79" s="194"/>
      <c r="AQ79" s="194">
        <v>12.8</v>
      </c>
      <c r="AR79" s="195"/>
    </row>
    <row r="80" spans="1:44" s="105" customFormat="1" ht="6.75" customHeight="1">
      <c r="A80" s="193"/>
      <c r="B80" s="436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436"/>
      <c r="AF80" s="436"/>
      <c r="AG80" s="436"/>
      <c r="AH80" s="436"/>
      <c r="AI80" s="436"/>
      <c r="AJ80" s="436"/>
      <c r="AK80" s="436"/>
      <c r="AL80" s="436"/>
      <c r="AM80" s="436"/>
      <c r="AN80" s="436"/>
      <c r="AO80" s="194"/>
      <c r="AP80" s="194"/>
      <c r="AQ80" s="194"/>
      <c r="AR80" s="195"/>
    </row>
    <row r="81" spans="1:45" s="105" customFormat="1" ht="6.75" customHeight="1">
      <c r="A81" s="193"/>
      <c r="B81" s="441"/>
      <c r="C81" s="441"/>
      <c r="D81" s="441"/>
      <c r="E81" s="441"/>
      <c r="F81" s="441"/>
      <c r="G81" s="441"/>
      <c r="H81" s="441"/>
      <c r="I81" s="441"/>
      <c r="J81" s="441"/>
      <c r="K81" s="441"/>
      <c r="L81" s="441"/>
      <c r="M81" s="441"/>
      <c r="N81" s="441"/>
      <c r="O81" s="441"/>
      <c r="P81" s="441"/>
      <c r="Q81" s="441"/>
      <c r="R81" s="441"/>
      <c r="S81" s="441"/>
      <c r="T81" s="441"/>
      <c r="U81" s="441"/>
      <c r="V81" s="441"/>
      <c r="W81" s="441"/>
      <c r="X81" s="441"/>
      <c r="Y81" s="441"/>
      <c r="Z81" s="441"/>
      <c r="AA81" s="441"/>
      <c r="AB81" s="441"/>
      <c r="AC81" s="441"/>
      <c r="AD81" s="441"/>
      <c r="AE81" s="441"/>
      <c r="AF81" s="441"/>
      <c r="AG81" s="441"/>
      <c r="AH81" s="441"/>
      <c r="AI81" s="441"/>
      <c r="AJ81" s="441"/>
      <c r="AK81" s="441"/>
      <c r="AL81" s="441"/>
      <c r="AM81" s="441"/>
      <c r="AN81" s="441"/>
      <c r="AO81" s="194"/>
      <c r="AP81" s="194"/>
      <c r="AQ81" s="194"/>
      <c r="AR81" s="195"/>
    </row>
    <row r="82" spans="1:45" s="105" customFormat="1" ht="6.75" customHeight="1">
      <c r="A82" s="193"/>
      <c r="B82" s="436"/>
      <c r="C82" s="436" t="s">
        <v>71</v>
      </c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  <c r="P82" s="436"/>
      <c r="Q82" s="436"/>
      <c r="R82" s="436"/>
      <c r="S82" s="436"/>
      <c r="T82" s="436"/>
      <c r="U82" s="436"/>
      <c r="V82" s="436"/>
      <c r="W82" s="436"/>
      <c r="X82" s="436"/>
      <c r="Y82" s="436"/>
      <c r="Z82" s="436"/>
      <c r="AA82" s="436"/>
      <c r="AB82" s="436"/>
      <c r="AC82" s="436"/>
      <c r="AD82" s="436"/>
      <c r="AE82" s="436"/>
      <c r="AF82" s="436"/>
      <c r="AG82" s="436"/>
      <c r="AH82" s="436"/>
      <c r="AI82" s="436"/>
      <c r="AJ82" s="436"/>
      <c r="AK82" s="436"/>
      <c r="AL82" s="436"/>
      <c r="AM82" s="436"/>
      <c r="AN82" s="436"/>
      <c r="AO82" s="444">
        <f>SUM(AO84+AO89)</f>
        <v>0</v>
      </c>
      <c r="AP82" s="194"/>
      <c r="AQ82" s="444">
        <f>SUM(AQ84+AQ89+AQ90)</f>
        <v>0</v>
      </c>
      <c r="AR82" s="195"/>
    </row>
    <row r="83" spans="1:45" s="105" customFormat="1" ht="6.75" customHeight="1">
      <c r="A83" s="193"/>
      <c r="B83" s="436"/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  <c r="P83" s="436"/>
      <c r="Q83" s="436"/>
      <c r="R83" s="436"/>
      <c r="S83" s="436"/>
      <c r="T83" s="436"/>
      <c r="U83" s="436"/>
      <c r="V83" s="436"/>
      <c r="W83" s="436"/>
      <c r="X83" s="436"/>
      <c r="Y83" s="436"/>
      <c r="Z83" s="436"/>
      <c r="AA83" s="436"/>
      <c r="AB83" s="436"/>
      <c r="AC83" s="436"/>
      <c r="AD83" s="436"/>
      <c r="AE83" s="436"/>
      <c r="AF83" s="436"/>
      <c r="AG83" s="436"/>
      <c r="AH83" s="436"/>
      <c r="AI83" s="436"/>
      <c r="AJ83" s="436"/>
      <c r="AK83" s="436"/>
      <c r="AL83" s="436"/>
      <c r="AM83" s="436"/>
      <c r="AN83" s="436"/>
      <c r="AO83" s="193"/>
      <c r="AP83" s="194"/>
      <c r="AQ83" s="193"/>
      <c r="AR83" s="195"/>
    </row>
    <row r="84" spans="1:45" s="105" customFormat="1" ht="6.75" customHeight="1">
      <c r="A84" s="193"/>
      <c r="B84" s="436"/>
      <c r="C84" s="436"/>
      <c r="D84" s="436" t="s">
        <v>79</v>
      </c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436"/>
      <c r="Q84" s="436"/>
      <c r="R84" s="436"/>
      <c r="S84" s="436"/>
      <c r="T84" s="436"/>
      <c r="U84" s="436"/>
      <c r="V84" s="436"/>
      <c r="W84" s="436"/>
      <c r="X84" s="436"/>
      <c r="Y84" s="436"/>
      <c r="Z84" s="436"/>
      <c r="AA84" s="436"/>
      <c r="AB84" s="436"/>
      <c r="AC84" s="436"/>
      <c r="AD84" s="436"/>
      <c r="AE84" s="436"/>
      <c r="AF84" s="436"/>
      <c r="AG84" s="436"/>
      <c r="AH84" s="436"/>
      <c r="AI84" s="436"/>
      <c r="AJ84" s="436"/>
      <c r="AK84" s="436"/>
      <c r="AL84" s="436"/>
      <c r="AM84" s="436"/>
      <c r="AN84" s="436"/>
      <c r="AO84" s="444">
        <f>SUM(AO86+AO87)</f>
        <v>0</v>
      </c>
      <c r="AP84" s="194"/>
      <c r="AQ84" s="444">
        <f>SUM(AQ86+AQ87)</f>
        <v>0</v>
      </c>
      <c r="AR84" s="195"/>
    </row>
    <row r="85" spans="1:45" s="105" customFormat="1" ht="6.75" customHeight="1">
      <c r="A85" s="193"/>
      <c r="B85" s="436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  <c r="Q85" s="436"/>
      <c r="R85" s="436"/>
      <c r="S85" s="436"/>
      <c r="T85" s="436"/>
      <c r="U85" s="436"/>
      <c r="V85" s="436"/>
      <c r="W85" s="436"/>
      <c r="X85" s="436"/>
      <c r="Y85" s="436"/>
      <c r="Z85" s="436"/>
      <c r="AA85" s="436"/>
      <c r="AB85" s="436"/>
      <c r="AC85" s="436"/>
      <c r="AD85" s="436"/>
      <c r="AE85" s="436"/>
      <c r="AF85" s="436"/>
      <c r="AG85" s="436"/>
      <c r="AH85" s="436"/>
      <c r="AI85" s="436"/>
      <c r="AJ85" s="436"/>
      <c r="AK85" s="436"/>
      <c r="AL85" s="436"/>
      <c r="AM85" s="436"/>
      <c r="AN85" s="436"/>
      <c r="AO85" s="193"/>
      <c r="AP85" s="194"/>
      <c r="AQ85" s="193"/>
      <c r="AR85" s="195"/>
    </row>
    <row r="86" spans="1:45" s="105" customFormat="1" ht="6.75" customHeight="1">
      <c r="A86" s="193"/>
      <c r="B86" s="436"/>
      <c r="C86" s="436"/>
      <c r="D86" s="436"/>
      <c r="E86" s="436" t="s">
        <v>77</v>
      </c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36"/>
      <c r="R86" s="436"/>
      <c r="S86" s="436"/>
      <c r="T86" s="436"/>
      <c r="U86" s="436"/>
      <c r="V86" s="436"/>
      <c r="W86" s="436"/>
      <c r="X86" s="436"/>
      <c r="Y86" s="436"/>
      <c r="Z86" s="436"/>
      <c r="AA86" s="436"/>
      <c r="AB86" s="436"/>
      <c r="AC86" s="436"/>
      <c r="AD86" s="436"/>
      <c r="AE86" s="436"/>
      <c r="AF86" s="436"/>
      <c r="AG86" s="436"/>
      <c r="AH86" s="436"/>
      <c r="AI86" s="436"/>
      <c r="AJ86" s="436"/>
      <c r="AK86" s="436"/>
      <c r="AL86" s="436"/>
      <c r="AM86" s="436"/>
      <c r="AN86" s="436"/>
      <c r="AO86" s="194"/>
      <c r="AP86" s="194"/>
      <c r="AQ86" s="194"/>
      <c r="AR86" s="195"/>
    </row>
    <row r="87" spans="1:45" s="105" customFormat="1" ht="6.75" customHeight="1">
      <c r="A87" s="193"/>
      <c r="B87" s="436"/>
      <c r="C87" s="436"/>
      <c r="D87" s="436"/>
      <c r="E87" s="436" t="s">
        <v>78</v>
      </c>
      <c r="F87" s="436"/>
      <c r="G87" s="436"/>
      <c r="H87" s="436"/>
      <c r="I87" s="436"/>
      <c r="J87" s="436"/>
      <c r="K87" s="436"/>
      <c r="L87" s="436"/>
      <c r="M87" s="436"/>
      <c r="N87" s="436"/>
      <c r="O87" s="436"/>
      <c r="P87" s="436"/>
      <c r="Q87" s="436"/>
      <c r="R87" s="436"/>
      <c r="S87" s="436"/>
      <c r="T87" s="436"/>
      <c r="U87" s="436"/>
      <c r="V87" s="436"/>
      <c r="W87" s="436"/>
      <c r="X87" s="436"/>
      <c r="Y87" s="436"/>
      <c r="Z87" s="436"/>
      <c r="AA87" s="436"/>
      <c r="AB87" s="436"/>
      <c r="AC87" s="436"/>
      <c r="AD87" s="436"/>
      <c r="AE87" s="436"/>
      <c r="AF87" s="436"/>
      <c r="AG87" s="436"/>
      <c r="AH87" s="436"/>
      <c r="AI87" s="436"/>
      <c r="AJ87" s="436"/>
      <c r="AK87" s="436"/>
      <c r="AL87" s="436"/>
      <c r="AM87" s="436"/>
      <c r="AN87" s="436"/>
      <c r="AO87" s="194"/>
      <c r="AP87" s="194"/>
      <c r="AQ87" s="194"/>
      <c r="AR87" s="195"/>
    </row>
    <row r="88" spans="1:45" s="105" customFormat="1" ht="6.75" customHeight="1">
      <c r="A88" s="193"/>
      <c r="B88" s="436"/>
      <c r="C88" s="436"/>
      <c r="D88" s="436"/>
      <c r="E88" s="436"/>
      <c r="F88" s="436"/>
      <c r="G88" s="436"/>
      <c r="H88" s="436"/>
      <c r="I88" s="436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193"/>
      <c r="AP88" s="194"/>
      <c r="AQ88" s="193"/>
      <c r="AR88" s="195"/>
    </row>
    <row r="89" spans="1:45" s="105" customFormat="1" ht="6.75" customHeight="1">
      <c r="A89" s="193"/>
      <c r="B89" s="436"/>
      <c r="C89" s="436"/>
      <c r="D89" s="436" t="s">
        <v>268</v>
      </c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436"/>
      <c r="R89" s="436"/>
      <c r="S89" s="436"/>
      <c r="T89" s="436"/>
      <c r="U89" s="436"/>
      <c r="V89" s="436"/>
      <c r="W89" s="436"/>
      <c r="X89" s="436"/>
      <c r="Y89" s="436"/>
      <c r="Z89" s="436"/>
      <c r="AA89" s="436"/>
      <c r="AB89" s="436"/>
      <c r="AC89" s="436"/>
      <c r="AD89" s="436"/>
      <c r="AE89" s="436"/>
      <c r="AF89" s="436"/>
      <c r="AG89" s="436"/>
      <c r="AH89" s="436"/>
      <c r="AI89" s="436"/>
      <c r="AJ89" s="436"/>
      <c r="AK89" s="436"/>
      <c r="AL89" s="436"/>
      <c r="AM89" s="436"/>
      <c r="AN89" s="436"/>
      <c r="AO89" s="194"/>
      <c r="AP89" s="194"/>
      <c r="AQ89" s="194"/>
      <c r="AR89" s="195"/>
    </row>
    <row r="90" spans="1:45" s="105" customFormat="1" ht="6.75" customHeight="1">
      <c r="A90" s="193"/>
      <c r="B90" s="436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436"/>
      <c r="R90" s="436"/>
      <c r="S90" s="436"/>
      <c r="T90" s="436"/>
      <c r="U90" s="436"/>
      <c r="V90" s="436"/>
      <c r="W90" s="436"/>
      <c r="X90" s="436"/>
      <c r="Y90" s="436"/>
      <c r="Z90" s="436"/>
      <c r="AA90" s="436"/>
      <c r="AB90" s="436"/>
      <c r="AC90" s="436"/>
      <c r="AD90" s="436"/>
      <c r="AE90" s="436"/>
      <c r="AF90" s="436"/>
      <c r="AG90" s="436"/>
      <c r="AH90" s="436"/>
      <c r="AI90" s="436"/>
      <c r="AJ90" s="436"/>
      <c r="AK90" s="436"/>
      <c r="AL90" s="436"/>
      <c r="AM90" s="436"/>
      <c r="AN90" s="436"/>
      <c r="AO90" s="193"/>
      <c r="AP90" s="194"/>
      <c r="AQ90" s="193"/>
      <c r="AR90" s="195"/>
    </row>
    <row r="91" spans="1:45" s="105" customFormat="1" ht="6.75" customHeight="1">
      <c r="A91" s="193"/>
      <c r="B91" s="442"/>
      <c r="C91" s="442" t="s">
        <v>80</v>
      </c>
      <c r="D91" s="442"/>
      <c r="E91" s="442"/>
      <c r="F91" s="442"/>
      <c r="G91" s="442"/>
      <c r="H91" s="442"/>
      <c r="I91" s="442"/>
      <c r="J91" s="442"/>
      <c r="K91" s="442"/>
      <c r="L91" s="442"/>
      <c r="M91" s="442"/>
      <c r="N91" s="442"/>
      <c r="O91" s="442"/>
      <c r="P91" s="442"/>
      <c r="Q91" s="442"/>
      <c r="R91" s="442"/>
      <c r="S91" s="442"/>
      <c r="T91" s="442"/>
      <c r="U91" s="442"/>
      <c r="V91" s="442"/>
      <c r="W91" s="442"/>
      <c r="X91" s="442"/>
      <c r="Y91" s="442"/>
      <c r="Z91" s="442"/>
      <c r="AA91" s="442"/>
      <c r="AB91" s="442"/>
      <c r="AC91" s="442"/>
      <c r="AD91" s="442"/>
      <c r="AE91" s="442"/>
      <c r="AF91" s="442"/>
      <c r="AG91" s="442"/>
      <c r="AH91" s="442"/>
      <c r="AI91" s="442"/>
      <c r="AJ91" s="442"/>
      <c r="AK91" s="442"/>
      <c r="AL91" s="442"/>
      <c r="AM91" s="442"/>
      <c r="AN91" s="442"/>
      <c r="AO91" s="444">
        <f>SUM(AO72-AO82)</f>
        <v>49.2</v>
      </c>
      <c r="AP91" s="194"/>
      <c r="AQ91" s="444">
        <f>SUM(AQ72-AQ82)</f>
        <v>12.8</v>
      </c>
      <c r="AR91" s="195"/>
    </row>
    <row r="92" spans="1:45" s="105" customFormat="1" ht="6.75" customHeight="1">
      <c r="A92" s="193"/>
      <c r="B92" s="436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  <c r="P92" s="436"/>
      <c r="Q92" s="436"/>
      <c r="R92" s="436"/>
      <c r="S92" s="436"/>
      <c r="T92" s="436"/>
      <c r="U92" s="436"/>
      <c r="V92" s="436"/>
      <c r="W92" s="436"/>
      <c r="X92" s="436"/>
      <c r="Y92" s="436"/>
      <c r="Z92" s="436"/>
      <c r="AA92" s="436"/>
      <c r="AB92" s="436"/>
      <c r="AC92" s="436"/>
      <c r="AD92" s="436"/>
      <c r="AE92" s="436"/>
      <c r="AF92" s="436"/>
      <c r="AG92" s="436"/>
      <c r="AH92" s="436"/>
      <c r="AI92" s="436"/>
      <c r="AJ92" s="436"/>
      <c r="AK92" s="436"/>
      <c r="AL92" s="436"/>
      <c r="AM92" s="436"/>
      <c r="AN92" s="436"/>
      <c r="AO92" s="194"/>
      <c r="AP92" s="194"/>
      <c r="AQ92" s="194"/>
      <c r="AR92" s="195"/>
    </row>
    <row r="93" spans="1:45" s="105" customFormat="1" ht="6.75" customHeight="1">
      <c r="A93" s="193"/>
      <c r="B93" s="436"/>
      <c r="C93" s="436" t="s">
        <v>81</v>
      </c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  <c r="P93" s="436"/>
      <c r="Q93" s="436"/>
      <c r="R93" s="436"/>
      <c r="S93" s="436"/>
      <c r="T93" s="436"/>
      <c r="U93" s="436"/>
      <c r="V93" s="436"/>
      <c r="W93" s="436"/>
      <c r="X93" s="436"/>
      <c r="Y93" s="436"/>
      <c r="Z93" s="436"/>
      <c r="AA93" s="436"/>
      <c r="AB93" s="436"/>
      <c r="AC93" s="436"/>
      <c r="AD93" s="436"/>
      <c r="AE93" s="436"/>
      <c r="AF93" s="436"/>
      <c r="AG93" s="436"/>
      <c r="AH93" s="436"/>
      <c r="AI93" s="436"/>
      <c r="AJ93" s="436"/>
      <c r="AK93" s="436"/>
      <c r="AL93" s="436"/>
      <c r="AM93" s="436"/>
      <c r="AN93" s="436"/>
      <c r="AO93" s="444">
        <f>SUM(AO51+AO68+AO91)</f>
        <v>49.199999999985451</v>
      </c>
      <c r="AP93" s="194"/>
      <c r="AQ93" s="444">
        <f>SUM(AQ51+AQ68+AQ91)</f>
        <v>2.7999999999854488</v>
      </c>
      <c r="AR93" s="195"/>
    </row>
    <row r="94" spans="1:45" s="105" customFormat="1" ht="6.75" customHeight="1">
      <c r="A94" s="193"/>
      <c r="B94" s="437"/>
      <c r="C94" s="437" t="s">
        <v>146</v>
      </c>
      <c r="D94" s="437"/>
      <c r="E94" s="437"/>
      <c r="F94" s="437"/>
      <c r="G94" s="437"/>
      <c r="H94" s="437"/>
      <c r="I94" s="437"/>
      <c r="J94" s="437"/>
      <c r="K94" s="437"/>
      <c r="L94" s="437"/>
      <c r="M94" s="437"/>
      <c r="N94" s="437"/>
      <c r="O94" s="437"/>
      <c r="P94" s="437"/>
      <c r="Q94" s="437"/>
      <c r="R94" s="437"/>
      <c r="S94" s="437"/>
      <c r="T94" s="437"/>
      <c r="U94" s="437"/>
      <c r="V94" s="437"/>
      <c r="W94" s="437"/>
      <c r="X94" s="437"/>
      <c r="Y94" s="437"/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  <c r="AM94" s="437"/>
      <c r="AN94" s="437"/>
      <c r="AO94" s="444">
        <f>+EF_02!AE20</f>
        <v>22.4</v>
      </c>
      <c r="AP94" s="194"/>
      <c r="AQ94" s="197">
        <v>19.600000000000001</v>
      </c>
      <c r="AR94" s="195"/>
      <c r="AS94" s="198">
        <f>SUM(AO93+AO94-AO95)</f>
        <v>8.7254647951340303E-12</v>
      </c>
    </row>
    <row r="95" spans="1:45" s="105" customFormat="1" ht="6.75" customHeight="1">
      <c r="A95" s="193"/>
      <c r="B95" s="437"/>
      <c r="C95" s="437" t="s">
        <v>147</v>
      </c>
      <c r="D95" s="437"/>
      <c r="E95" s="437"/>
      <c r="F95" s="437"/>
      <c r="G95" s="437"/>
      <c r="H95" s="437"/>
      <c r="I95" s="437"/>
      <c r="J95" s="437"/>
      <c r="K95" s="437"/>
      <c r="L95" s="437"/>
      <c r="M95" s="437"/>
      <c r="N95" s="437"/>
      <c r="O95" s="437"/>
      <c r="P95" s="437"/>
      <c r="Q95" s="437"/>
      <c r="R95" s="437"/>
      <c r="S95" s="437"/>
      <c r="T95" s="437"/>
      <c r="U95" s="437"/>
      <c r="V95" s="437"/>
      <c r="W95" s="437"/>
      <c r="X95" s="437"/>
      <c r="Y95" s="437"/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  <c r="AM95" s="437"/>
      <c r="AN95" s="437"/>
      <c r="AO95" s="444">
        <f>+EF_02!AC20</f>
        <v>71.599999999976717</v>
      </c>
      <c r="AP95" s="194"/>
      <c r="AQ95" s="197">
        <v>22.4</v>
      </c>
      <c r="AR95" s="195"/>
      <c r="AS95" s="198">
        <f>AO94-AQ95</f>
        <v>0</v>
      </c>
    </row>
    <row r="96" spans="1:45" s="105" customFormat="1" ht="6.75" customHeight="1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200"/>
      <c r="AP96" s="200"/>
      <c r="AQ96" s="200"/>
      <c r="AR96" s="201"/>
      <c r="AS96" s="198">
        <f>AQ93+AQ94-AQ95</f>
        <v>-1.4548362514688051E-11</v>
      </c>
    </row>
    <row r="97" spans="1:44" s="105" customFormat="1" ht="6.75" customHeight="1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3"/>
      <c r="AP97" s="203"/>
      <c r="AQ97" s="203"/>
      <c r="AR97" s="204"/>
    </row>
    <row r="98" spans="1:44" s="105" customFormat="1" ht="6.75" customHeight="1">
      <c r="A98" s="205"/>
      <c r="B98" s="205"/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6"/>
      <c r="AP98" s="206"/>
      <c r="AQ98" s="206"/>
      <c r="AR98" s="202"/>
    </row>
    <row r="99" spans="1:44" s="105" customFormat="1" ht="6.75" customHeight="1">
      <c r="A99" s="205"/>
      <c r="B99" s="205"/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6"/>
      <c r="AP99" s="206"/>
      <c r="AQ99" s="206"/>
      <c r="AR99" s="202"/>
    </row>
    <row r="100" spans="1:44" s="105" customFormat="1" ht="6.75" customHeight="1">
      <c r="A100" s="205"/>
      <c r="B100" s="205"/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6"/>
      <c r="AP100" s="206"/>
      <c r="AQ100" s="206"/>
      <c r="AR100" s="202"/>
    </row>
    <row r="101" spans="1:44" s="105" customFormat="1" ht="6.75" customHeight="1">
      <c r="A101" s="205"/>
      <c r="B101" s="205"/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6"/>
      <c r="AP101" s="206"/>
      <c r="AQ101" s="206"/>
      <c r="AR101" s="202"/>
    </row>
    <row r="102" spans="1:44" s="105" customFormat="1" ht="6.75" customHeight="1">
      <c r="A102" s="164" t="s">
        <v>21</v>
      </c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4"/>
      <c r="AK102" s="164"/>
      <c r="AL102" s="164"/>
      <c r="AM102" s="164"/>
      <c r="AN102" s="164"/>
      <c r="AO102" s="207"/>
      <c r="AP102" s="207"/>
      <c r="AQ102" s="207"/>
      <c r="AR102" s="207"/>
    </row>
    <row r="103" spans="1:44" s="105" customFormat="1" ht="6.75" customHeight="1">
      <c r="A103" s="164"/>
      <c r="B103" s="116" t="s">
        <v>257</v>
      </c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64"/>
      <c r="AK103" s="164"/>
      <c r="AL103" s="164"/>
      <c r="AM103" s="164"/>
      <c r="AN103" s="164"/>
      <c r="AO103" s="207"/>
      <c r="AP103" s="207"/>
      <c r="AQ103" s="207"/>
      <c r="AR103" s="207"/>
    </row>
    <row r="104" spans="1:44" s="105" customFormat="1" ht="6.7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64"/>
      <c r="AK104" s="164"/>
      <c r="AL104" s="164"/>
      <c r="AM104" s="164"/>
      <c r="AN104" s="164"/>
      <c r="AO104" s="207"/>
      <c r="AP104" s="207"/>
      <c r="AQ104" s="207"/>
      <c r="AR104" s="207"/>
    </row>
    <row r="105" spans="1:44" s="105" customFormat="1" ht="6.7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64"/>
      <c r="AK105" s="164"/>
      <c r="AL105" s="164"/>
      <c r="AM105" s="164"/>
      <c r="AN105" s="164"/>
      <c r="AO105" s="207"/>
      <c r="AP105" s="207"/>
      <c r="AQ105" s="207"/>
      <c r="AR105" s="207"/>
    </row>
    <row r="106" spans="1:44" s="105" customFormat="1" ht="6.75" customHeight="1">
      <c r="A106" s="186" t="s">
        <v>31</v>
      </c>
      <c r="B106" s="186"/>
      <c r="C106" s="186"/>
      <c r="D106" s="186"/>
      <c r="E106" s="186"/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  <c r="R106" s="186"/>
      <c r="S106" s="186"/>
      <c r="T106" s="186"/>
      <c r="U106" s="186"/>
      <c r="V106" s="186"/>
      <c r="W106" s="186"/>
      <c r="X106" s="186"/>
      <c r="Y106" s="186"/>
      <c r="Z106" s="186"/>
      <c r="AA106" s="186"/>
      <c r="AB106" s="186"/>
      <c r="AC106" s="186"/>
      <c r="AD106" s="186"/>
      <c r="AE106" s="186"/>
      <c r="AF106" s="186"/>
      <c r="AG106" s="186"/>
      <c r="AH106" s="186"/>
      <c r="AI106" s="186"/>
      <c r="AJ106" s="186"/>
      <c r="AK106" s="186"/>
      <c r="AL106" s="186"/>
      <c r="AM106" s="186"/>
      <c r="AN106" s="186"/>
      <c r="AO106" s="208"/>
      <c r="AP106" s="208"/>
      <c r="AQ106" s="208"/>
      <c r="AR106" s="208"/>
    </row>
    <row r="107" spans="1:44" s="162" customFormat="1" ht="6.75" customHeight="1">
      <c r="A107" s="209" t="s">
        <v>82</v>
      </c>
      <c r="B107" s="209"/>
      <c r="C107" s="209"/>
      <c r="D107" s="209"/>
      <c r="E107" s="209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10"/>
      <c r="AP107" s="210"/>
      <c r="AQ107" s="205"/>
      <c r="AR107" s="211"/>
    </row>
    <row r="108" spans="1:44" s="162" customFormat="1" ht="6.95" customHeight="1">
      <c r="AO108" s="163"/>
      <c r="AP108" s="163"/>
      <c r="AQ108" s="163"/>
      <c r="AR108" s="105"/>
    </row>
    <row r="109" spans="1:44" s="162" customFormat="1" ht="6.95" customHeight="1">
      <c r="AO109" s="163"/>
      <c r="AP109" s="163"/>
      <c r="AQ109" s="163"/>
      <c r="AR109" s="105"/>
    </row>
    <row r="110" spans="1:44" s="162" customFormat="1" ht="6.95" customHeight="1">
      <c r="AO110" s="163"/>
      <c r="AP110" s="163"/>
      <c r="AQ110" s="163"/>
      <c r="AR110" s="105"/>
    </row>
    <row r="111" spans="1:44" s="162" customFormat="1" ht="6.95" customHeight="1">
      <c r="AO111" s="163"/>
      <c r="AP111" s="163"/>
      <c r="AQ111" s="163"/>
      <c r="AR111" s="105"/>
    </row>
    <row r="112" spans="1:44" s="162" customFormat="1" ht="6.95" customHeight="1">
      <c r="AO112" s="163"/>
      <c r="AP112" s="163"/>
      <c r="AQ112" s="163"/>
      <c r="AR112" s="105"/>
    </row>
    <row r="113" spans="41:44" s="162" customFormat="1" ht="6.95" customHeight="1">
      <c r="AO113" s="163"/>
      <c r="AP113" s="163"/>
      <c r="AQ113" s="163"/>
      <c r="AR113" s="105"/>
    </row>
    <row r="114" spans="41:44" s="162" customFormat="1" ht="6.95" customHeight="1">
      <c r="AO114" s="163"/>
      <c r="AP114" s="163"/>
      <c r="AQ114" s="163"/>
      <c r="AR114" s="105"/>
    </row>
    <row r="115" spans="41:44" s="162" customFormat="1" ht="6.95" customHeight="1">
      <c r="AO115" s="163"/>
      <c r="AP115" s="163"/>
      <c r="AQ115" s="163"/>
      <c r="AR115" s="105"/>
    </row>
    <row r="116" spans="41:44" s="162" customFormat="1" ht="6.95" customHeight="1">
      <c r="AO116" s="163"/>
      <c r="AP116" s="163"/>
      <c r="AQ116" s="163"/>
      <c r="AR116" s="105"/>
    </row>
    <row r="117" spans="41:44" s="162" customFormat="1" ht="6.95" customHeight="1">
      <c r="AO117" s="163"/>
      <c r="AP117" s="163"/>
      <c r="AQ117" s="163"/>
      <c r="AR117" s="105"/>
    </row>
    <row r="118" spans="41:44" s="162" customFormat="1" ht="6.95" customHeight="1">
      <c r="AO118" s="163"/>
      <c r="AP118" s="163"/>
      <c r="AQ118" s="163"/>
      <c r="AR118" s="105"/>
    </row>
    <row r="119" spans="41:44" s="162" customFormat="1" ht="6.95" customHeight="1">
      <c r="AO119" s="163"/>
      <c r="AP119" s="163"/>
      <c r="AQ119" s="163"/>
      <c r="AR119" s="105"/>
    </row>
    <row r="120" spans="41:44" s="162" customFormat="1" ht="6.95" customHeight="1">
      <c r="AO120" s="163"/>
      <c r="AP120" s="163"/>
      <c r="AQ120" s="163"/>
      <c r="AR120" s="105"/>
    </row>
    <row r="121" spans="41:44" s="162" customFormat="1" ht="6.95" customHeight="1">
      <c r="AO121" s="163"/>
      <c r="AP121" s="163"/>
      <c r="AQ121" s="163"/>
      <c r="AR121" s="105"/>
    </row>
    <row r="122" spans="41:44" s="162" customFormat="1" ht="6.95" customHeight="1">
      <c r="AO122" s="163"/>
      <c r="AP122" s="163"/>
      <c r="AQ122" s="163"/>
      <c r="AR122" s="105"/>
    </row>
    <row r="123" spans="41:44" s="162" customFormat="1" ht="6.95" customHeight="1">
      <c r="AO123" s="163"/>
      <c r="AP123" s="163"/>
      <c r="AQ123" s="163"/>
      <c r="AR123" s="105"/>
    </row>
    <row r="124" spans="41:44" s="162" customFormat="1" ht="6.95" customHeight="1">
      <c r="AO124" s="163"/>
      <c r="AP124" s="163"/>
      <c r="AQ124" s="163"/>
      <c r="AR124" s="105"/>
    </row>
    <row r="125" spans="41:44" s="162" customFormat="1" ht="6.95" customHeight="1">
      <c r="AO125" s="163"/>
      <c r="AP125" s="163"/>
      <c r="AQ125" s="163"/>
      <c r="AR125" s="105"/>
    </row>
    <row r="126" spans="41:44" s="162" customFormat="1" ht="6.95" customHeight="1">
      <c r="AO126" s="163"/>
      <c r="AP126" s="163"/>
      <c r="AQ126" s="163"/>
      <c r="AR126" s="105"/>
    </row>
    <row r="127" spans="41:44" s="162" customFormat="1" ht="6.95" customHeight="1">
      <c r="AO127" s="163"/>
      <c r="AP127" s="163"/>
      <c r="AQ127" s="163"/>
      <c r="AR127" s="105"/>
    </row>
    <row r="128" spans="41:44" s="162" customFormat="1" ht="6.95" customHeight="1">
      <c r="AO128" s="163"/>
      <c r="AP128" s="163"/>
      <c r="AQ128" s="163"/>
      <c r="AR128" s="105"/>
    </row>
    <row r="129" spans="41:44" s="162" customFormat="1" ht="6.95" customHeight="1">
      <c r="AO129" s="163"/>
      <c r="AP129" s="163"/>
      <c r="AQ129" s="163"/>
      <c r="AR129" s="105"/>
    </row>
    <row r="130" spans="41:44" s="162" customFormat="1" ht="6.95" customHeight="1">
      <c r="AO130" s="163"/>
      <c r="AP130" s="163"/>
      <c r="AQ130" s="163"/>
      <c r="AR130" s="105"/>
    </row>
    <row r="131" spans="41:44" s="162" customFormat="1" ht="6.95" customHeight="1">
      <c r="AO131" s="163"/>
      <c r="AP131" s="163"/>
      <c r="AQ131" s="163"/>
      <c r="AR131" s="105"/>
    </row>
    <row r="132" spans="41:44" s="162" customFormat="1" ht="6.95" customHeight="1">
      <c r="AO132" s="163"/>
      <c r="AP132" s="163"/>
      <c r="AQ132" s="163"/>
      <c r="AR132" s="105"/>
    </row>
    <row r="133" spans="41:44" s="162" customFormat="1" ht="6.95" customHeight="1">
      <c r="AO133" s="163"/>
      <c r="AP133" s="163"/>
      <c r="AQ133" s="163"/>
      <c r="AR133" s="105"/>
    </row>
    <row r="134" spans="41:44" s="162" customFormat="1" ht="6.95" customHeight="1">
      <c r="AO134" s="163"/>
      <c r="AP134" s="163"/>
      <c r="AQ134" s="163"/>
      <c r="AR134" s="105"/>
    </row>
    <row r="135" spans="41:44" s="162" customFormat="1" ht="6.95" customHeight="1">
      <c r="AO135" s="163"/>
      <c r="AP135" s="163"/>
      <c r="AQ135" s="163"/>
      <c r="AR135" s="105"/>
    </row>
    <row r="136" spans="41:44" s="162" customFormat="1" ht="6.95" customHeight="1">
      <c r="AO136" s="163"/>
      <c r="AP136" s="163"/>
      <c r="AQ136" s="163"/>
      <c r="AR136" s="105"/>
    </row>
    <row r="137" spans="41:44" s="162" customFormat="1" ht="6.95" customHeight="1">
      <c r="AO137" s="163"/>
      <c r="AP137" s="163"/>
      <c r="AQ137" s="163"/>
      <c r="AR137" s="105"/>
    </row>
    <row r="138" spans="41:44" s="162" customFormat="1" ht="6.95" customHeight="1">
      <c r="AO138" s="163"/>
      <c r="AP138" s="163"/>
      <c r="AQ138" s="163"/>
      <c r="AR138" s="105"/>
    </row>
    <row r="139" spans="41:44" s="162" customFormat="1" ht="6.95" customHeight="1">
      <c r="AO139" s="163"/>
      <c r="AP139" s="163"/>
      <c r="AQ139" s="163"/>
      <c r="AR139" s="105"/>
    </row>
    <row r="140" spans="41:44" s="162" customFormat="1" ht="6.95" customHeight="1">
      <c r="AO140" s="163"/>
      <c r="AP140" s="163"/>
      <c r="AQ140" s="163"/>
      <c r="AR140" s="105"/>
    </row>
    <row r="141" spans="41:44" s="162" customFormat="1" ht="6.95" customHeight="1">
      <c r="AO141" s="163"/>
      <c r="AP141" s="163"/>
      <c r="AQ141" s="163"/>
      <c r="AR141" s="105"/>
    </row>
    <row r="142" spans="41:44" s="162" customFormat="1" ht="6.95" customHeight="1">
      <c r="AO142" s="163"/>
      <c r="AP142" s="163"/>
      <c r="AQ142" s="163"/>
      <c r="AR142" s="105"/>
    </row>
    <row r="143" spans="41:44" s="162" customFormat="1" ht="6.95" customHeight="1">
      <c r="AO143" s="163"/>
      <c r="AP143" s="163"/>
      <c r="AQ143" s="163"/>
      <c r="AR143" s="105"/>
    </row>
    <row r="144" spans="41:44" s="162" customFormat="1" ht="6.95" customHeight="1">
      <c r="AO144" s="163"/>
      <c r="AP144" s="163"/>
      <c r="AQ144" s="163"/>
      <c r="AR144" s="105"/>
    </row>
    <row r="145" spans="41:44" s="162" customFormat="1" ht="6.95" customHeight="1">
      <c r="AO145" s="163"/>
      <c r="AP145" s="163"/>
      <c r="AQ145" s="163"/>
      <c r="AR145" s="105"/>
    </row>
    <row r="146" spans="41:44" s="162" customFormat="1" ht="6.95" customHeight="1">
      <c r="AO146" s="163"/>
      <c r="AP146" s="163"/>
      <c r="AQ146" s="163"/>
      <c r="AR146" s="105"/>
    </row>
    <row r="147" spans="41:44" s="162" customFormat="1" ht="6.95" customHeight="1">
      <c r="AO147" s="163"/>
      <c r="AP147" s="163"/>
      <c r="AQ147" s="163"/>
      <c r="AR147" s="105"/>
    </row>
    <row r="148" spans="41:44" s="162" customFormat="1" ht="6.95" customHeight="1">
      <c r="AO148" s="163"/>
      <c r="AP148" s="163"/>
      <c r="AQ148" s="163"/>
      <c r="AR148" s="105"/>
    </row>
    <row r="149" spans="41:44" s="162" customFormat="1" ht="6.95" customHeight="1">
      <c r="AO149" s="163"/>
      <c r="AP149" s="163"/>
      <c r="AQ149" s="163"/>
      <c r="AR149" s="105"/>
    </row>
    <row r="150" spans="41:44" s="162" customFormat="1" ht="6.95" customHeight="1">
      <c r="AO150" s="163"/>
      <c r="AP150" s="163"/>
      <c r="AQ150" s="163"/>
      <c r="AR150" s="105"/>
    </row>
    <row r="151" spans="41:44" s="162" customFormat="1" ht="6.95" customHeight="1">
      <c r="AO151" s="163"/>
      <c r="AP151" s="163"/>
      <c r="AQ151" s="163"/>
      <c r="AR151" s="105"/>
    </row>
    <row r="152" spans="41:44" s="162" customFormat="1" ht="6.95" customHeight="1">
      <c r="AO152" s="163"/>
      <c r="AP152" s="163"/>
      <c r="AQ152" s="163"/>
      <c r="AR152" s="105"/>
    </row>
    <row r="153" spans="41:44" s="162" customFormat="1" ht="6.95" customHeight="1">
      <c r="AO153" s="163"/>
      <c r="AP153" s="163"/>
      <c r="AQ153" s="163"/>
      <c r="AR153" s="105"/>
    </row>
    <row r="154" spans="41:44" s="162" customFormat="1" ht="6.95" customHeight="1">
      <c r="AO154" s="163"/>
      <c r="AP154" s="163"/>
      <c r="AQ154" s="163"/>
      <c r="AR154" s="105"/>
    </row>
    <row r="155" spans="41:44" s="162" customFormat="1" ht="6.95" customHeight="1">
      <c r="AO155" s="163"/>
      <c r="AP155" s="163"/>
      <c r="AQ155" s="163"/>
      <c r="AR155" s="105"/>
    </row>
    <row r="156" spans="41:44" s="162" customFormat="1" ht="6.95" customHeight="1">
      <c r="AO156" s="163"/>
      <c r="AP156" s="163"/>
      <c r="AQ156" s="163"/>
      <c r="AR156" s="105"/>
    </row>
    <row r="157" spans="41:44" s="162" customFormat="1" ht="6.95" customHeight="1">
      <c r="AO157" s="163"/>
      <c r="AP157" s="163"/>
      <c r="AQ157" s="163"/>
      <c r="AR157" s="105"/>
    </row>
    <row r="158" spans="41:44" s="162" customFormat="1" ht="6.95" customHeight="1">
      <c r="AO158" s="163"/>
      <c r="AP158" s="163"/>
      <c r="AQ158" s="163"/>
      <c r="AR158" s="105"/>
    </row>
    <row r="159" spans="41:44" s="162" customFormat="1" ht="6.95" customHeight="1">
      <c r="AO159" s="163"/>
      <c r="AP159" s="163"/>
      <c r="AQ159" s="163"/>
      <c r="AR159" s="105"/>
    </row>
    <row r="160" spans="41:44" s="162" customFormat="1" ht="6.95" customHeight="1">
      <c r="AO160" s="163"/>
      <c r="AP160" s="163"/>
      <c r="AQ160" s="163"/>
      <c r="AR160" s="105"/>
    </row>
    <row r="161" spans="41:44" s="162" customFormat="1" ht="6.95" customHeight="1">
      <c r="AO161" s="163"/>
      <c r="AP161" s="163"/>
      <c r="AQ161" s="163"/>
      <c r="AR161" s="105"/>
    </row>
    <row r="162" spans="41:44" s="162" customFormat="1" ht="6.95" customHeight="1">
      <c r="AO162" s="163"/>
      <c r="AP162" s="163"/>
      <c r="AQ162" s="163"/>
      <c r="AR162" s="105"/>
    </row>
    <row r="163" spans="41:44" s="162" customFormat="1" ht="6.95" customHeight="1">
      <c r="AO163" s="163"/>
      <c r="AP163" s="163"/>
      <c r="AQ163" s="163"/>
      <c r="AR163" s="105"/>
    </row>
    <row r="164" spans="41:44" s="162" customFormat="1" ht="6.95" customHeight="1">
      <c r="AO164" s="163"/>
      <c r="AP164" s="163"/>
      <c r="AQ164" s="163"/>
      <c r="AR164" s="105"/>
    </row>
    <row r="165" spans="41:44" s="162" customFormat="1" ht="6.95" customHeight="1">
      <c r="AO165" s="163"/>
      <c r="AP165" s="163"/>
      <c r="AQ165" s="163"/>
      <c r="AR165" s="105"/>
    </row>
    <row r="166" spans="41:44" s="162" customFormat="1" ht="6.95" customHeight="1">
      <c r="AO166" s="163"/>
      <c r="AP166" s="163"/>
      <c r="AQ166" s="163"/>
      <c r="AR166" s="105"/>
    </row>
    <row r="167" spans="41:44" s="162" customFormat="1" ht="6.95" customHeight="1">
      <c r="AO167" s="163"/>
      <c r="AP167" s="163"/>
      <c r="AQ167" s="163"/>
      <c r="AR167" s="105"/>
    </row>
    <row r="168" spans="41:44" s="162" customFormat="1" ht="6.95" customHeight="1">
      <c r="AO168" s="163"/>
      <c r="AP168" s="163"/>
      <c r="AQ168" s="163"/>
      <c r="AR168" s="105"/>
    </row>
    <row r="169" spans="41:44" s="162" customFormat="1" ht="6.95" customHeight="1">
      <c r="AO169" s="163"/>
      <c r="AP169" s="163"/>
      <c r="AQ169" s="163"/>
      <c r="AR169" s="105"/>
    </row>
    <row r="170" spans="41:44" s="162" customFormat="1" ht="6.95" customHeight="1">
      <c r="AO170" s="163"/>
      <c r="AP170" s="163"/>
      <c r="AQ170" s="163"/>
      <c r="AR170" s="105"/>
    </row>
    <row r="171" spans="41:44" s="162" customFormat="1" ht="6.95" customHeight="1">
      <c r="AO171" s="163"/>
      <c r="AP171" s="163"/>
      <c r="AQ171" s="163"/>
      <c r="AR171" s="105"/>
    </row>
    <row r="172" spans="41:44" s="162" customFormat="1" ht="6.95" customHeight="1">
      <c r="AO172" s="163"/>
      <c r="AP172" s="163"/>
      <c r="AQ172" s="163"/>
      <c r="AR172" s="105"/>
    </row>
    <row r="173" spans="41:44" s="162" customFormat="1" ht="6.95" customHeight="1">
      <c r="AO173" s="163"/>
      <c r="AP173" s="163"/>
      <c r="AQ173" s="163"/>
      <c r="AR173" s="105"/>
    </row>
    <row r="174" spans="41:44" s="162" customFormat="1" ht="6.95" customHeight="1">
      <c r="AO174" s="163"/>
      <c r="AP174" s="163"/>
      <c r="AQ174" s="163"/>
      <c r="AR174" s="105"/>
    </row>
    <row r="175" spans="41:44" s="162" customFormat="1" ht="6.95" customHeight="1">
      <c r="AO175" s="163"/>
      <c r="AP175" s="163"/>
      <c r="AQ175" s="163"/>
      <c r="AR175" s="105"/>
    </row>
    <row r="176" spans="41:44" s="162" customFormat="1" ht="6.95" customHeight="1">
      <c r="AO176" s="163"/>
      <c r="AP176" s="163"/>
      <c r="AQ176" s="163"/>
      <c r="AR176" s="105"/>
    </row>
    <row r="177" spans="41:44" s="162" customFormat="1" ht="6.95" customHeight="1">
      <c r="AO177" s="163"/>
      <c r="AP177" s="163"/>
      <c r="AQ177" s="163"/>
      <c r="AR177" s="105"/>
    </row>
    <row r="178" spans="41:44" s="162" customFormat="1" ht="6.95" customHeight="1">
      <c r="AO178" s="163"/>
      <c r="AP178" s="163"/>
      <c r="AQ178" s="163"/>
      <c r="AR178" s="105"/>
    </row>
    <row r="179" spans="41:44" s="162" customFormat="1" ht="6.95" customHeight="1">
      <c r="AO179" s="163"/>
      <c r="AP179" s="163"/>
      <c r="AQ179" s="163"/>
      <c r="AR179" s="105"/>
    </row>
    <row r="180" spans="41:44" s="162" customFormat="1" ht="6.95" customHeight="1">
      <c r="AO180" s="163"/>
      <c r="AP180" s="163"/>
      <c r="AQ180" s="163"/>
      <c r="AR180" s="105"/>
    </row>
    <row r="181" spans="41:44" s="162" customFormat="1" ht="6.95" customHeight="1">
      <c r="AO181" s="163"/>
      <c r="AP181" s="163"/>
      <c r="AQ181" s="163"/>
      <c r="AR181" s="105"/>
    </row>
    <row r="182" spans="41:44" s="162" customFormat="1" ht="6.95" customHeight="1">
      <c r="AO182" s="163"/>
      <c r="AP182" s="163"/>
      <c r="AQ182" s="163"/>
      <c r="AR182" s="105"/>
    </row>
    <row r="183" spans="41:44" s="162" customFormat="1" ht="6.95" customHeight="1">
      <c r="AO183" s="163"/>
      <c r="AP183" s="163"/>
      <c r="AQ183" s="163"/>
      <c r="AR183" s="105"/>
    </row>
    <row r="184" spans="41:44" s="162" customFormat="1" ht="6.95" customHeight="1">
      <c r="AO184" s="163"/>
      <c r="AP184" s="163"/>
      <c r="AQ184" s="163"/>
      <c r="AR184" s="105"/>
    </row>
    <row r="185" spans="41:44" s="162" customFormat="1" ht="6.95" customHeight="1">
      <c r="AO185" s="163"/>
      <c r="AP185" s="163"/>
      <c r="AQ185" s="163"/>
      <c r="AR185" s="105"/>
    </row>
    <row r="186" spans="41:44" s="162" customFormat="1" ht="6.95" customHeight="1">
      <c r="AO186" s="163"/>
      <c r="AP186" s="163"/>
      <c r="AQ186" s="163"/>
      <c r="AR186" s="105"/>
    </row>
    <row r="187" spans="41:44" s="162" customFormat="1" ht="6.95" customHeight="1">
      <c r="AO187" s="163"/>
      <c r="AP187" s="163"/>
      <c r="AQ187" s="163"/>
      <c r="AR187" s="105"/>
    </row>
    <row r="188" spans="41:44" s="162" customFormat="1" ht="6.95" customHeight="1">
      <c r="AO188" s="163"/>
      <c r="AP188" s="163"/>
      <c r="AQ188" s="163"/>
      <c r="AR188" s="105"/>
    </row>
    <row r="189" spans="41:44" s="162" customFormat="1" ht="6.95" customHeight="1">
      <c r="AO189" s="163"/>
      <c r="AP189" s="163"/>
      <c r="AQ189" s="163"/>
      <c r="AR189" s="105"/>
    </row>
    <row r="190" spans="41:44" s="162" customFormat="1" ht="6.95" customHeight="1">
      <c r="AO190" s="163"/>
      <c r="AP190" s="163"/>
      <c r="AQ190" s="163"/>
      <c r="AR190" s="105"/>
    </row>
    <row r="191" spans="41:44" s="162" customFormat="1" ht="6.95" customHeight="1">
      <c r="AO191" s="163"/>
      <c r="AP191" s="163"/>
      <c r="AQ191" s="163"/>
      <c r="AR191" s="105"/>
    </row>
    <row r="192" spans="41:44" s="162" customFormat="1" ht="6.95" customHeight="1">
      <c r="AO192" s="163"/>
      <c r="AP192" s="163"/>
      <c r="AQ192" s="163"/>
      <c r="AR192" s="105"/>
    </row>
    <row r="193" spans="41:44" s="162" customFormat="1" ht="6.95" customHeight="1">
      <c r="AO193" s="163"/>
      <c r="AP193" s="163"/>
      <c r="AQ193" s="163"/>
      <c r="AR193" s="105"/>
    </row>
    <row r="194" spans="41:44" s="162" customFormat="1" ht="6.95" customHeight="1">
      <c r="AO194" s="163"/>
      <c r="AP194" s="163"/>
      <c r="AQ194" s="163"/>
      <c r="AR194" s="105"/>
    </row>
    <row r="195" spans="41:44" s="162" customFormat="1" ht="6.95" customHeight="1">
      <c r="AO195" s="163"/>
      <c r="AP195" s="163"/>
      <c r="AQ195" s="163"/>
      <c r="AR195" s="105"/>
    </row>
    <row r="196" spans="41:44" s="162" customFormat="1" ht="6.95" customHeight="1">
      <c r="AO196" s="163"/>
      <c r="AP196" s="163"/>
      <c r="AQ196" s="163"/>
      <c r="AR196" s="105"/>
    </row>
    <row r="197" spans="41:44" s="162" customFormat="1" ht="6.95" customHeight="1">
      <c r="AO197" s="163"/>
      <c r="AP197" s="163"/>
      <c r="AQ197" s="163"/>
      <c r="AR197" s="105"/>
    </row>
    <row r="198" spans="41:44" s="162" customFormat="1" ht="6.95" customHeight="1">
      <c r="AO198" s="163"/>
      <c r="AP198" s="163"/>
      <c r="AQ198" s="163"/>
      <c r="AR198" s="105"/>
    </row>
    <row r="199" spans="41:44" s="162" customFormat="1" ht="6.95" customHeight="1">
      <c r="AO199" s="163"/>
      <c r="AP199" s="163"/>
      <c r="AQ199" s="163"/>
      <c r="AR199" s="105"/>
    </row>
    <row r="200" spans="41:44" s="162" customFormat="1" ht="6.95" customHeight="1">
      <c r="AO200" s="163"/>
      <c r="AP200" s="163"/>
      <c r="AQ200" s="163"/>
      <c r="AR200" s="105"/>
    </row>
    <row r="201" spans="41:44" s="162" customFormat="1" ht="6.95" customHeight="1">
      <c r="AO201" s="163"/>
      <c r="AP201" s="163"/>
      <c r="AQ201" s="163"/>
      <c r="AR201" s="105"/>
    </row>
    <row r="202" spans="41:44" s="162" customFormat="1" ht="6.95" customHeight="1">
      <c r="AO202" s="163"/>
      <c r="AP202" s="163"/>
      <c r="AQ202" s="163"/>
      <c r="AR202" s="105"/>
    </row>
    <row r="203" spans="41:44" s="162" customFormat="1" ht="6.95" customHeight="1">
      <c r="AO203" s="163"/>
      <c r="AP203" s="163"/>
      <c r="AQ203" s="163"/>
      <c r="AR203" s="105"/>
    </row>
    <row r="204" spans="41:44" s="162" customFormat="1" ht="6.95" customHeight="1">
      <c r="AO204" s="163"/>
      <c r="AP204" s="163"/>
      <c r="AQ204" s="163"/>
      <c r="AR204" s="105"/>
    </row>
    <row r="205" spans="41:44" s="162" customFormat="1" ht="6.95" customHeight="1">
      <c r="AO205" s="163"/>
      <c r="AP205" s="163"/>
      <c r="AQ205" s="163"/>
      <c r="AR205" s="105"/>
    </row>
    <row r="206" spans="41:44" s="162" customFormat="1" ht="6.95" customHeight="1">
      <c r="AO206" s="163"/>
      <c r="AP206" s="163"/>
      <c r="AQ206" s="163"/>
      <c r="AR206" s="105"/>
    </row>
    <row r="207" spans="41:44" s="162" customFormat="1" ht="6.95" customHeight="1">
      <c r="AO207" s="163"/>
      <c r="AP207" s="163"/>
      <c r="AQ207" s="163"/>
      <c r="AR207" s="105"/>
    </row>
    <row r="208" spans="41:44" s="162" customFormat="1" ht="6.95" customHeight="1">
      <c r="AO208" s="163"/>
      <c r="AP208" s="163"/>
      <c r="AQ208" s="163"/>
      <c r="AR208" s="105"/>
    </row>
    <row r="209" spans="41:44" s="162" customFormat="1" ht="6.95" customHeight="1">
      <c r="AO209" s="163"/>
      <c r="AP209" s="163"/>
      <c r="AQ209" s="163"/>
      <c r="AR209" s="105"/>
    </row>
    <row r="210" spans="41:44" s="162" customFormat="1" ht="6.95" customHeight="1">
      <c r="AO210" s="163"/>
      <c r="AP210" s="163"/>
      <c r="AQ210" s="163"/>
      <c r="AR210" s="105"/>
    </row>
    <row r="211" spans="41:44" s="162" customFormat="1" ht="6.95" customHeight="1">
      <c r="AO211" s="163"/>
      <c r="AP211" s="163"/>
      <c r="AQ211" s="163"/>
      <c r="AR211" s="105"/>
    </row>
    <row r="212" spans="41:44" s="162" customFormat="1" ht="6.95" customHeight="1">
      <c r="AO212" s="163"/>
      <c r="AP212" s="163"/>
      <c r="AQ212" s="163"/>
      <c r="AR212" s="105"/>
    </row>
    <row r="213" spans="41:44" s="162" customFormat="1" ht="6.95" customHeight="1">
      <c r="AO213" s="163"/>
      <c r="AP213" s="163"/>
      <c r="AQ213" s="163"/>
      <c r="AR213" s="105"/>
    </row>
    <row r="214" spans="41:44" s="162" customFormat="1" ht="6.95" customHeight="1">
      <c r="AO214" s="163"/>
      <c r="AP214" s="163"/>
      <c r="AQ214" s="163"/>
      <c r="AR214" s="105"/>
    </row>
    <row r="215" spans="41:44" s="162" customFormat="1" ht="6.95" customHeight="1">
      <c r="AO215" s="163"/>
      <c r="AP215" s="163"/>
      <c r="AQ215" s="163"/>
      <c r="AR215" s="105"/>
    </row>
    <row r="216" spans="41:44" s="162" customFormat="1" ht="6.95" customHeight="1">
      <c r="AO216" s="163"/>
      <c r="AP216" s="163"/>
      <c r="AQ216" s="163"/>
      <c r="AR216" s="105"/>
    </row>
    <row r="217" spans="41:44" s="162" customFormat="1" ht="6.95" customHeight="1">
      <c r="AO217" s="163"/>
      <c r="AP217" s="163"/>
      <c r="AQ217" s="163"/>
      <c r="AR217" s="105"/>
    </row>
    <row r="218" spans="41:44" s="162" customFormat="1" ht="6.95" customHeight="1">
      <c r="AO218" s="163"/>
      <c r="AP218" s="163"/>
      <c r="AQ218" s="163"/>
      <c r="AR218" s="105"/>
    </row>
    <row r="219" spans="41:44" s="162" customFormat="1" ht="6.95" customHeight="1">
      <c r="AO219" s="163"/>
      <c r="AP219" s="163"/>
      <c r="AQ219" s="163"/>
      <c r="AR219" s="105"/>
    </row>
    <row r="220" spans="41:44" s="162" customFormat="1" ht="6.95" customHeight="1">
      <c r="AO220" s="163"/>
      <c r="AP220" s="163"/>
      <c r="AQ220" s="163"/>
      <c r="AR220" s="105"/>
    </row>
    <row r="221" spans="41:44" s="162" customFormat="1" ht="6.95" customHeight="1">
      <c r="AO221" s="163"/>
      <c r="AP221" s="163"/>
      <c r="AQ221" s="163"/>
      <c r="AR221" s="105"/>
    </row>
    <row r="222" spans="41:44" s="162" customFormat="1" ht="6.95" customHeight="1">
      <c r="AO222" s="163"/>
      <c r="AP222" s="163"/>
      <c r="AQ222" s="163"/>
      <c r="AR222" s="105"/>
    </row>
    <row r="223" spans="41:44" s="162" customFormat="1" ht="6.95" customHeight="1">
      <c r="AO223" s="163"/>
      <c r="AP223" s="163"/>
      <c r="AQ223" s="163"/>
      <c r="AR223" s="105"/>
    </row>
    <row r="224" spans="41:44" s="162" customFormat="1" ht="6.95" customHeight="1">
      <c r="AO224" s="163"/>
      <c r="AP224" s="163"/>
      <c r="AQ224" s="163"/>
      <c r="AR224" s="105"/>
    </row>
    <row r="225" spans="41:44" s="162" customFormat="1" ht="6.95" customHeight="1">
      <c r="AO225" s="163"/>
      <c r="AP225" s="163"/>
      <c r="AQ225" s="163"/>
      <c r="AR225" s="105"/>
    </row>
    <row r="226" spans="41:44" s="162" customFormat="1" ht="6.95" customHeight="1">
      <c r="AO226" s="163"/>
      <c r="AP226" s="163"/>
      <c r="AQ226" s="163"/>
      <c r="AR226" s="105"/>
    </row>
    <row r="227" spans="41:44" s="162" customFormat="1" ht="6.95" customHeight="1">
      <c r="AO227" s="163"/>
      <c r="AP227" s="163"/>
      <c r="AQ227" s="163"/>
      <c r="AR227" s="105"/>
    </row>
    <row r="228" spans="41:44" s="162" customFormat="1" ht="6.95" customHeight="1">
      <c r="AO228" s="163"/>
      <c r="AP228" s="163"/>
      <c r="AQ228" s="163"/>
      <c r="AR228" s="105"/>
    </row>
    <row r="229" spans="41:44" s="162" customFormat="1" ht="6.95" customHeight="1">
      <c r="AO229" s="163"/>
      <c r="AP229" s="163"/>
      <c r="AQ229" s="163"/>
      <c r="AR229" s="105"/>
    </row>
    <row r="230" spans="41:44" s="162" customFormat="1" ht="6.95" customHeight="1">
      <c r="AO230" s="163"/>
      <c r="AP230" s="163"/>
      <c r="AQ230" s="163"/>
      <c r="AR230" s="105"/>
    </row>
    <row r="231" spans="41:44" s="162" customFormat="1" ht="6.95" customHeight="1">
      <c r="AO231" s="163"/>
      <c r="AP231" s="163"/>
      <c r="AQ231" s="163"/>
      <c r="AR231" s="105"/>
    </row>
    <row r="232" spans="41:44" s="162" customFormat="1" ht="6.95" customHeight="1">
      <c r="AO232" s="163"/>
      <c r="AP232" s="163"/>
      <c r="AQ232" s="163"/>
      <c r="AR232" s="105"/>
    </row>
    <row r="233" spans="41:44" s="162" customFormat="1" ht="6.95" customHeight="1">
      <c r="AO233" s="163"/>
      <c r="AP233" s="163"/>
      <c r="AQ233" s="163"/>
      <c r="AR233" s="105"/>
    </row>
    <row r="234" spans="41:44" s="162" customFormat="1" ht="6.95" customHeight="1">
      <c r="AO234" s="163"/>
      <c r="AP234" s="163"/>
      <c r="AQ234" s="163"/>
      <c r="AR234" s="105"/>
    </row>
    <row r="235" spans="41:44" s="162" customFormat="1" ht="6.95" customHeight="1">
      <c r="AO235" s="163"/>
      <c r="AP235" s="163"/>
      <c r="AQ235" s="163"/>
      <c r="AR235" s="105"/>
    </row>
    <row r="236" spans="41:44" s="162" customFormat="1" ht="6.95" customHeight="1">
      <c r="AO236" s="163"/>
      <c r="AP236" s="163"/>
      <c r="AQ236" s="163"/>
      <c r="AR236" s="105"/>
    </row>
    <row r="237" spans="41:44" s="162" customFormat="1" ht="6.95" customHeight="1">
      <c r="AO237" s="163"/>
      <c r="AP237" s="163"/>
      <c r="AQ237" s="163"/>
      <c r="AR237" s="105"/>
    </row>
    <row r="238" spans="41:44" s="162" customFormat="1" ht="6.95" customHeight="1">
      <c r="AO238" s="163"/>
      <c r="AP238" s="163"/>
      <c r="AQ238" s="163"/>
      <c r="AR238" s="105"/>
    </row>
    <row r="239" spans="41:44" s="162" customFormat="1" ht="6.95" customHeight="1">
      <c r="AO239" s="163"/>
      <c r="AP239" s="163"/>
      <c r="AQ239" s="163"/>
      <c r="AR239" s="105"/>
    </row>
    <row r="240" spans="41:44" s="162" customFormat="1" ht="6.95" customHeight="1">
      <c r="AO240" s="163"/>
      <c r="AP240" s="163"/>
      <c r="AQ240" s="163"/>
      <c r="AR240" s="105"/>
    </row>
    <row r="241" spans="41:44" s="162" customFormat="1" ht="6.95" customHeight="1">
      <c r="AO241" s="163"/>
      <c r="AP241" s="163"/>
      <c r="AQ241" s="163"/>
      <c r="AR241" s="105"/>
    </row>
    <row r="242" spans="41:44" s="162" customFormat="1" ht="6.95" customHeight="1">
      <c r="AO242" s="163"/>
      <c r="AP242" s="163"/>
      <c r="AQ242" s="163"/>
      <c r="AR242" s="105"/>
    </row>
    <row r="243" spans="41:44" s="162" customFormat="1" ht="6.95" customHeight="1">
      <c r="AO243" s="163"/>
      <c r="AP243" s="163"/>
      <c r="AQ243" s="163"/>
      <c r="AR243" s="105"/>
    </row>
    <row r="244" spans="41:44" s="162" customFormat="1" ht="6.95" customHeight="1">
      <c r="AO244" s="163"/>
      <c r="AP244" s="163"/>
      <c r="AQ244" s="163"/>
      <c r="AR244" s="105"/>
    </row>
    <row r="245" spans="41:44" s="162" customFormat="1" ht="6.95" customHeight="1">
      <c r="AO245" s="163"/>
      <c r="AP245" s="163"/>
      <c r="AQ245" s="163"/>
      <c r="AR245" s="105"/>
    </row>
    <row r="246" spans="41:44" s="162" customFormat="1" ht="6.95" customHeight="1">
      <c r="AO246" s="163"/>
      <c r="AP246" s="163"/>
      <c r="AQ246" s="163"/>
      <c r="AR246" s="105"/>
    </row>
    <row r="247" spans="41:44" s="162" customFormat="1" ht="6.95" customHeight="1">
      <c r="AO247" s="163"/>
      <c r="AP247" s="163"/>
      <c r="AQ247" s="163"/>
      <c r="AR247" s="105"/>
    </row>
    <row r="248" spans="41:44" s="162" customFormat="1" ht="6.95" customHeight="1">
      <c r="AO248" s="163"/>
      <c r="AP248" s="163"/>
      <c r="AQ248" s="163"/>
      <c r="AR248" s="105"/>
    </row>
    <row r="249" spans="41:44" s="162" customFormat="1" ht="6.95" customHeight="1">
      <c r="AO249" s="163"/>
      <c r="AP249" s="163"/>
      <c r="AQ249" s="163"/>
      <c r="AR249" s="105"/>
    </row>
    <row r="250" spans="41:44" s="162" customFormat="1" ht="6.95" customHeight="1">
      <c r="AO250" s="163"/>
      <c r="AP250" s="163"/>
      <c r="AQ250" s="163"/>
      <c r="AR250" s="105"/>
    </row>
    <row r="251" spans="41:44" s="162" customFormat="1" ht="6.95" customHeight="1">
      <c r="AO251" s="163"/>
      <c r="AP251" s="163"/>
      <c r="AQ251" s="163"/>
      <c r="AR251" s="105"/>
    </row>
    <row r="252" spans="41:44" s="162" customFormat="1" ht="6.95" customHeight="1">
      <c r="AO252" s="163"/>
      <c r="AP252" s="163"/>
      <c r="AQ252" s="163"/>
      <c r="AR252" s="105"/>
    </row>
    <row r="253" spans="41:44" s="162" customFormat="1" ht="6.95" customHeight="1">
      <c r="AO253" s="163"/>
      <c r="AP253" s="163"/>
      <c r="AQ253" s="163"/>
      <c r="AR253" s="105"/>
    </row>
    <row r="254" spans="41:44" s="162" customFormat="1" ht="6.95" customHeight="1">
      <c r="AO254" s="163"/>
      <c r="AP254" s="163"/>
      <c r="AQ254" s="163"/>
      <c r="AR254" s="105"/>
    </row>
    <row r="255" spans="41:44" s="162" customFormat="1" ht="6.95" customHeight="1">
      <c r="AO255" s="163"/>
      <c r="AP255" s="163"/>
      <c r="AQ255" s="163"/>
      <c r="AR255" s="105"/>
    </row>
    <row r="256" spans="41:44" s="162" customFormat="1" ht="6.95" customHeight="1">
      <c r="AO256" s="163"/>
      <c r="AP256" s="163"/>
      <c r="AQ256" s="163"/>
      <c r="AR256" s="105"/>
    </row>
    <row r="257" spans="41:44" s="162" customFormat="1" ht="6.95" customHeight="1">
      <c r="AO257" s="163"/>
      <c r="AP257" s="163"/>
      <c r="AQ257" s="163"/>
      <c r="AR257" s="105"/>
    </row>
    <row r="258" spans="41:44" s="162" customFormat="1" ht="6.95" customHeight="1">
      <c r="AO258" s="163"/>
      <c r="AP258" s="163"/>
      <c r="AQ258" s="163"/>
      <c r="AR258" s="105"/>
    </row>
    <row r="259" spans="41:44" s="162" customFormat="1" ht="6.95" customHeight="1">
      <c r="AO259" s="163"/>
      <c r="AP259" s="163"/>
      <c r="AQ259" s="163"/>
      <c r="AR259" s="105"/>
    </row>
    <row r="260" spans="41:44" s="162" customFormat="1" ht="6.95" customHeight="1">
      <c r="AO260" s="163"/>
      <c r="AP260" s="163"/>
      <c r="AQ260" s="163"/>
      <c r="AR260" s="105"/>
    </row>
    <row r="261" spans="41:44" s="162" customFormat="1" ht="6.95" customHeight="1">
      <c r="AO261" s="163"/>
      <c r="AP261" s="163"/>
      <c r="AQ261" s="163"/>
      <c r="AR261" s="105"/>
    </row>
    <row r="262" spans="41:44" s="162" customFormat="1" ht="6.95" customHeight="1">
      <c r="AO262" s="163"/>
      <c r="AP262" s="163"/>
      <c r="AQ262" s="163"/>
      <c r="AR262" s="105"/>
    </row>
    <row r="263" spans="41:44" s="162" customFormat="1" ht="6.95" customHeight="1">
      <c r="AO263" s="163"/>
      <c r="AP263" s="163"/>
      <c r="AQ263" s="163"/>
      <c r="AR263" s="105"/>
    </row>
    <row r="264" spans="41:44" s="162" customFormat="1" ht="6.95" customHeight="1">
      <c r="AO264" s="163"/>
      <c r="AP264" s="163"/>
      <c r="AQ264" s="163"/>
      <c r="AR264" s="105"/>
    </row>
    <row r="265" spans="41:44" s="162" customFormat="1" ht="6.95" customHeight="1">
      <c r="AO265" s="163"/>
      <c r="AP265" s="163"/>
      <c r="AQ265" s="163"/>
      <c r="AR265" s="105"/>
    </row>
    <row r="266" spans="41:44" s="162" customFormat="1" ht="6.95" customHeight="1">
      <c r="AO266" s="163"/>
      <c r="AP266" s="163"/>
      <c r="AQ266" s="163"/>
      <c r="AR266" s="105"/>
    </row>
    <row r="267" spans="41:44" s="162" customFormat="1" ht="6.95" customHeight="1">
      <c r="AO267" s="163"/>
      <c r="AP267" s="163"/>
      <c r="AQ267" s="163"/>
      <c r="AR267" s="105"/>
    </row>
    <row r="268" spans="41:44" s="162" customFormat="1" ht="6.95" customHeight="1">
      <c r="AO268" s="163"/>
      <c r="AP268" s="163"/>
      <c r="AQ268" s="163"/>
      <c r="AR268" s="105"/>
    </row>
    <row r="269" spans="41:44" s="162" customFormat="1" ht="6.95" customHeight="1">
      <c r="AO269" s="163"/>
      <c r="AP269" s="163"/>
      <c r="AQ269" s="163"/>
      <c r="AR269" s="105"/>
    </row>
    <row r="270" spans="41:44" s="162" customFormat="1" ht="6.95" customHeight="1">
      <c r="AO270" s="163"/>
      <c r="AP270" s="163"/>
      <c r="AQ270" s="163"/>
      <c r="AR270" s="105"/>
    </row>
    <row r="271" spans="41:44" s="162" customFormat="1" ht="6.95" customHeight="1">
      <c r="AO271" s="163"/>
      <c r="AP271" s="163"/>
      <c r="AQ271" s="163"/>
      <c r="AR271" s="105"/>
    </row>
    <row r="272" spans="41:44" s="162" customFormat="1" ht="6.95" customHeight="1">
      <c r="AO272" s="163"/>
      <c r="AP272" s="163"/>
      <c r="AQ272" s="163"/>
      <c r="AR272" s="105"/>
    </row>
    <row r="273" spans="41:44" s="162" customFormat="1" ht="6.95" customHeight="1">
      <c r="AO273" s="163"/>
      <c r="AP273" s="163"/>
      <c r="AQ273" s="163"/>
      <c r="AR273" s="105"/>
    </row>
    <row r="274" spans="41:44" s="162" customFormat="1" ht="6.95" customHeight="1">
      <c r="AO274" s="163"/>
      <c r="AP274" s="163"/>
      <c r="AQ274" s="163"/>
      <c r="AR274" s="105"/>
    </row>
    <row r="275" spans="41:44" s="162" customFormat="1" ht="6.95" customHeight="1">
      <c r="AO275" s="163"/>
      <c r="AP275" s="163"/>
      <c r="AQ275" s="163"/>
      <c r="AR275" s="105"/>
    </row>
    <row r="276" spans="41:44" s="162" customFormat="1" ht="6.95" customHeight="1">
      <c r="AO276" s="163"/>
      <c r="AP276" s="163"/>
      <c r="AQ276" s="163"/>
      <c r="AR276" s="105"/>
    </row>
    <row r="277" spans="41:44" s="162" customFormat="1" ht="6.95" customHeight="1">
      <c r="AO277" s="163"/>
      <c r="AP277" s="163"/>
      <c r="AQ277" s="163"/>
      <c r="AR277" s="105"/>
    </row>
    <row r="278" spans="41:44" s="162" customFormat="1" ht="6.95" customHeight="1">
      <c r="AO278" s="163"/>
      <c r="AP278" s="163"/>
      <c r="AQ278" s="163"/>
      <c r="AR278" s="105"/>
    </row>
    <row r="279" spans="41:44" s="162" customFormat="1" ht="6.95" customHeight="1">
      <c r="AO279" s="163"/>
      <c r="AP279" s="163"/>
      <c r="AQ279" s="163"/>
      <c r="AR279" s="105"/>
    </row>
    <row r="280" spans="41:44" s="162" customFormat="1" ht="6.95" customHeight="1">
      <c r="AO280" s="163"/>
      <c r="AP280" s="163"/>
      <c r="AQ280" s="163"/>
      <c r="AR280" s="105"/>
    </row>
    <row r="281" spans="41:44" s="162" customFormat="1" ht="6.95" customHeight="1">
      <c r="AO281" s="163"/>
      <c r="AP281" s="163"/>
      <c r="AQ281" s="163"/>
      <c r="AR281" s="105"/>
    </row>
    <row r="282" spans="41:44" s="162" customFormat="1" ht="6.95" customHeight="1">
      <c r="AO282" s="163"/>
      <c r="AP282" s="163"/>
      <c r="AQ282" s="163"/>
      <c r="AR282" s="105"/>
    </row>
    <row r="283" spans="41:44" s="162" customFormat="1" ht="6.95" customHeight="1">
      <c r="AO283" s="163"/>
      <c r="AP283" s="163"/>
      <c r="AQ283" s="163"/>
      <c r="AR283" s="105"/>
    </row>
    <row r="284" spans="41:44" s="162" customFormat="1" ht="6.95" customHeight="1">
      <c r="AO284" s="163"/>
      <c r="AP284" s="163"/>
      <c r="AQ284" s="163"/>
      <c r="AR284" s="105"/>
    </row>
    <row r="285" spans="41:44" s="162" customFormat="1" ht="6.95" customHeight="1">
      <c r="AO285" s="163"/>
      <c r="AP285" s="163"/>
      <c r="AQ285" s="163"/>
      <c r="AR285" s="105"/>
    </row>
    <row r="286" spans="41:44" s="162" customFormat="1" ht="6.95" customHeight="1">
      <c r="AO286" s="163"/>
      <c r="AP286" s="163"/>
      <c r="AQ286" s="163"/>
      <c r="AR286" s="105"/>
    </row>
    <row r="287" spans="41:44" s="162" customFormat="1" ht="6.95" customHeight="1">
      <c r="AO287" s="163"/>
      <c r="AP287" s="163"/>
      <c r="AQ287" s="163"/>
      <c r="AR287" s="105"/>
    </row>
    <row r="288" spans="41:44" s="162" customFormat="1" ht="6.95" customHeight="1">
      <c r="AO288" s="163"/>
      <c r="AP288" s="163"/>
      <c r="AQ288" s="163"/>
      <c r="AR288" s="105"/>
    </row>
    <row r="289" spans="41:44" s="162" customFormat="1" ht="6.95" customHeight="1">
      <c r="AO289" s="163"/>
      <c r="AP289" s="163"/>
      <c r="AQ289" s="163"/>
      <c r="AR289" s="105"/>
    </row>
    <row r="290" spans="41:44" s="162" customFormat="1" ht="6.95" customHeight="1">
      <c r="AO290" s="163"/>
      <c r="AP290" s="163"/>
      <c r="AQ290" s="163"/>
      <c r="AR290" s="105"/>
    </row>
    <row r="291" spans="41:44" s="162" customFormat="1" ht="6.95" customHeight="1">
      <c r="AO291" s="163"/>
      <c r="AP291" s="163"/>
      <c r="AQ291" s="163"/>
      <c r="AR291" s="105"/>
    </row>
    <row r="292" spans="41:44" s="162" customFormat="1" ht="6.95" customHeight="1">
      <c r="AO292" s="163"/>
      <c r="AP292" s="163"/>
      <c r="AQ292" s="163"/>
      <c r="AR292" s="105"/>
    </row>
    <row r="293" spans="41:44" s="162" customFormat="1" ht="6.95" customHeight="1">
      <c r="AO293" s="163"/>
      <c r="AP293" s="163"/>
      <c r="AQ293" s="163"/>
      <c r="AR293" s="105"/>
    </row>
    <row r="294" spans="41:44" s="162" customFormat="1" ht="6.95" customHeight="1">
      <c r="AO294" s="163"/>
      <c r="AP294" s="163"/>
      <c r="AQ294" s="163"/>
      <c r="AR294" s="105"/>
    </row>
    <row r="295" spans="41:44" s="162" customFormat="1" ht="6.95" customHeight="1">
      <c r="AO295" s="163"/>
      <c r="AP295" s="163"/>
      <c r="AQ295" s="163"/>
      <c r="AR295" s="105"/>
    </row>
    <row r="296" spans="41:44" s="162" customFormat="1" ht="6.95" customHeight="1">
      <c r="AO296" s="163"/>
      <c r="AP296" s="163"/>
      <c r="AQ296" s="163"/>
      <c r="AR296" s="105"/>
    </row>
    <row r="297" spans="41:44" s="162" customFormat="1" ht="6.95" customHeight="1">
      <c r="AO297" s="163"/>
      <c r="AP297" s="163"/>
      <c r="AQ297" s="163"/>
      <c r="AR297" s="105"/>
    </row>
    <row r="298" spans="41:44" s="162" customFormat="1" ht="6.95" customHeight="1">
      <c r="AO298" s="163"/>
      <c r="AP298" s="163"/>
      <c r="AQ298" s="163"/>
      <c r="AR298" s="105"/>
    </row>
    <row r="299" spans="41:44" s="162" customFormat="1" ht="6.95" customHeight="1">
      <c r="AO299" s="163"/>
      <c r="AP299" s="163"/>
      <c r="AQ299" s="163"/>
      <c r="AR299" s="105"/>
    </row>
    <row r="300" spans="41:44" s="162" customFormat="1" ht="6.95" customHeight="1">
      <c r="AO300" s="163"/>
      <c r="AP300" s="163"/>
      <c r="AQ300" s="163"/>
      <c r="AR300" s="105"/>
    </row>
    <row r="301" spans="41:44" s="162" customFormat="1" ht="6.95" customHeight="1">
      <c r="AO301" s="163"/>
      <c r="AP301" s="163"/>
      <c r="AQ301" s="163"/>
      <c r="AR301" s="105"/>
    </row>
    <row r="302" spans="41:44" s="162" customFormat="1" ht="6.95" customHeight="1">
      <c r="AO302" s="163"/>
      <c r="AP302" s="163"/>
      <c r="AQ302" s="163"/>
      <c r="AR302" s="105"/>
    </row>
    <row r="303" spans="41:44" s="162" customFormat="1" ht="6.95" customHeight="1">
      <c r="AO303" s="163"/>
      <c r="AP303" s="163"/>
      <c r="AQ303" s="163"/>
      <c r="AR303" s="105"/>
    </row>
    <row r="304" spans="41:44" s="162" customFormat="1" ht="6.95" customHeight="1">
      <c r="AO304" s="163"/>
      <c r="AP304" s="163"/>
      <c r="AQ304" s="163"/>
      <c r="AR304" s="105"/>
    </row>
    <row r="305" spans="41:44" s="162" customFormat="1" ht="6.95" customHeight="1">
      <c r="AO305" s="163"/>
      <c r="AP305" s="163"/>
      <c r="AQ305" s="163"/>
      <c r="AR305" s="105"/>
    </row>
    <row r="306" spans="41:44" s="162" customFormat="1" ht="6.95" customHeight="1">
      <c r="AO306" s="163"/>
      <c r="AP306" s="163"/>
      <c r="AQ306" s="163"/>
      <c r="AR306" s="105"/>
    </row>
    <row r="307" spans="41:44" s="162" customFormat="1" ht="6.95" customHeight="1">
      <c r="AO307" s="163"/>
      <c r="AP307" s="163"/>
      <c r="AQ307" s="163"/>
      <c r="AR307" s="105"/>
    </row>
    <row r="308" spans="41:44" s="162" customFormat="1" ht="6.95" customHeight="1">
      <c r="AO308" s="163"/>
      <c r="AP308" s="163"/>
      <c r="AQ308" s="163"/>
      <c r="AR308" s="105"/>
    </row>
    <row r="309" spans="41:44" s="162" customFormat="1" ht="6.95" customHeight="1">
      <c r="AO309" s="163"/>
      <c r="AP309" s="163"/>
      <c r="AQ309" s="163"/>
      <c r="AR309" s="105"/>
    </row>
    <row r="310" spans="41:44" s="162" customFormat="1" ht="6.95" customHeight="1">
      <c r="AO310" s="163"/>
      <c r="AP310" s="163"/>
      <c r="AQ310" s="163"/>
      <c r="AR310" s="105"/>
    </row>
    <row r="311" spans="41:44" s="162" customFormat="1" ht="6.95" customHeight="1">
      <c r="AO311" s="163"/>
      <c r="AP311" s="163"/>
      <c r="AQ311" s="163"/>
      <c r="AR311" s="105"/>
    </row>
    <row r="312" spans="41:44" s="162" customFormat="1" ht="6.95" customHeight="1">
      <c r="AO312" s="163"/>
      <c r="AP312" s="163"/>
      <c r="AQ312" s="163"/>
      <c r="AR312" s="105"/>
    </row>
    <row r="313" spans="41:44" s="162" customFormat="1" ht="6.95" customHeight="1">
      <c r="AO313" s="163"/>
      <c r="AP313" s="163"/>
      <c r="AQ313" s="163"/>
      <c r="AR313" s="105"/>
    </row>
    <row r="314" spans="41:44" s="162" customFormat="1" ht="6.95" customHeight="1">
      <c r="AO314" s="163"/>
      <c r="AP314" s="163"/>
      <c r="AQ314" s="163"/>
      <c r="AR314" s="105"/>
    </row>
    <row r="315" spans="41:44" s="162" customFormat="1" ht="6.95" customHeight="1">
      <c r="AO315" s="163"/>
      <c r="AP315" s="163"/>
      <c r="AQ315" s="163"/>
      <c r="AR315" s="105"/>
    </row>
    <row r="316" spans="41:44" s="162" customFormat="1" ht="6.95" customHeight="1">
      <c r="AO316" s="163"/>
      <c r="AP316" s="163"/>
      <c r="AQ316" s="163"/>
      <c r="AR316" s="105"/>
    </row>
    <row r="317" spans="41:44" s="162" customFormat="1" ht="6.95" customHeight="1">
      <c r="AO317" s="163"/>
      <c r="AP317" s="163"/>
      <c r="AQ317" s="163"/>
      <c r="AR317" s="105"/>
    </row>
    <row r="318" spans="41:44" s="162" customFormat="1" ht="6.95" customHeight="1">
      <c r="AO318" s="163"/>
      <c r="AP318" s="163"/>
      <c r="AQ318" s="163"/>
      <c r="AR318" s="105"/>
    </row>
    <row r="319" spans="41:44" s="162" customFormat="1" ht="6.95" customHeight="1">
      <c r="AO319" s="163"/>
      <c r="AP319" s="163"/>
      <c r="AQ319" s="163"/>
      <c r="AR319" s="105"/>
    </row>
    <row r="320" spans="41:44" s="162" customFormat="1" ht="6.95" customHeight="1">
      <c r="AO320" s="163"/>
      <c r="AP320" s="163"/>
      <c r="AQ320" s="163"/>
      <c r="AR320" s="105"/>
    </row>
    <row r="321" spans="41:44" s="162" customFormat="1" ht="6.95" customHeight="1">
      <c r="AO321" s="163"/>
      <c r="AP321" s="163"/>
      <c r="AQ321" s="163"/>
      <c r="AR321" s="105"/>
    </row>
    <row r="322" spans="41:44" s="162" customFormat="1" ht="6.95" customHeight="1">
      <c r="AO322" s="163"/>
      <c r="AP322" s="163"/>
      <c r="AQ322" s="163"/>
      <c r="AR322" s="105"/>
    </row>
    <row r="323" spans="41:44" s="162" customFormat="1" ht="6.95" customHeight="1">
      <c r="AO323" s="163"/>
      <c r="AP323" s="163"/>
      <c r="AQ323" s="163"/>
      <c r="AR323" s="105"/>
    </row>
    <row r="324" spans="41:44" s="162" customFormat="1" ht="6.95" customHeight="1">
      <c r="AO324" s="163"/>
      <c r="AP324" s="163"/>
      <c r="AQ324" s="163"/>
      <c r="AR324" s="105"/>
    </row>
    <row r="325" spans="41:44" s="162" customFormat="1" ht="6.95" customHeight="1">
      <c r="AO325" s="163"/>
      <c r="AP325" s="163"/>
      <c r="AQ325" s="163"/>
      <c r="AR325" s="105"/>
    </row>
    <row r="326" spans="41:44" s="162" customFormat="1" ht="6.95" customHeight="1">
      <c r="AO326" s="163"/>
      <c r="AP326" s="163"/>
      <c r="AQ326" s="163"/>
      <c r="AR326" s="105"/>
    </row>
    <row r="327" spans="41:44" s="162" customFormat="1" ht="6.95" customHeight="1">
      <c r="AO327" s="163"/>
      <c r="AP327" s="163"/>
      <c r="AQ327" s="163"/>
      <c r="AR327" s="105"/>
    </row>
    <row r="328" spans="41:44" s="162" customFormat="1" ht="6.95" customHeight="1">
      <c r="AO328" s="163"/>
      <c r="AP328" s="163"/>
      <c r="AQ328" s="163"/>
      <c r="AR328" s="105"/>
    </row>
    <row r="329" spans="41:44" s="162" customFormat="1" ht="6.95" customHeight="1">
      <c r="AO329" s="163"/>
      <c r="AP329" s="163"/>
      <c r="AQ329" s="163"/>
      <c r="AR329" s="105"/>
    </row>
    <row r="330" spans="41:44" s="162" customFormat="1" ht="6.95" customHeight="1">
      <c r="AO330" s="163"/>
      <c r="AP330" s="163"/>
      <c r="AQ330" s="163"/>
      <c r="AR330" s="105"/>
    </row>
    <row r="331" spans="41:44" s="162" customFormat="1" ht="6.95" customHeight="1">
      <c r="AO331" s="163"/>
      <c r="AP331" s="163"/>
      <c r="AQ331" s="163"/>
      <c r="AR331" s="105"/>
    </row>
    <row r="332" spans="41:44" s="162" customFormat="1" ht="6.95" customHeight="1">
      <c r="AO332" s="163"/>
      <c r="AP332" s="163"/>
      <c r="AQ332" s="163"/>
      <c r="AR332" s="105"/>
    </row>
    <row r="333" spans="41:44" s="162" customFormat="1" ht="6.95" customHeight="1">
      <c r="AO333" s="163"/>
      <c r="AP333" s="163"/>
      <c r="AQ333" s="163"/>
      <c r="AR333" s="105"/>
    </row>
    <row r="334" spans="41:44" s="162" customFormat="1" ht="6.95" customHeight="1">
      <c r="AO334" s="163"/>
      <c r="AP334" s="163"/>
      <c r="AQ334" s="163"/>
      <c r="AR334" s="105"/>
    </row>
    <row r="335" spans="41:44" s="162" customFormat="1" ht="6.95" customHeight="1">
      <c r="AO335" s="163"/>
      <c r="AP335" s="163"/>
      <c r="AQ335" s="163"/>
      <c r="AR335" s="105"/>
    </row>
    <row r="336" spans="41:44" s="162" customFormat="1" ht="6.95" customHeight="1">
      <c r="AO336" s="163"/>
      <c r="AP336" s="163"/>
      <c r="AQ336" s="163"/>
      <c r="AR336" s="105"/>
    </row>
    <row r="337" spans="41:44" s="162" customFormat="1" ht="6.95" customHeight="1">
      <c r="AO337" s="163"/>
      <c r="AP337" s="163"/>
      <c r="AQ337" s="163"/>
      <c r="AR337" s="105"/>
    </row>
    <row r="338" spans="41:44" s="162" customFormat="1" ht="6.95" customHeight="1">
      <c r="AO338" s="163"/>
      <c r="AP338" s="163"/>
      <c r="AQ338" s="163"/>
      <c r="AR338" s="105"/>
    </row>
    <row r="339" spans="41:44" s="162" customFormat="1" ht="6.95" customHeight="1">
      <c r="AO339" s="163"/>
      <c r="AP339" s="163"/>
      <c r="AQ339" s="163"/>
      <c r="AR339" s="105"/>
    </row>
    <row r="340" spans="41:44" s="162" customFormat="1" ht="6.95" customHeight="1">
      <c r="AO340" s="163"/>
      <c r="AP340" s="163"/>
      <c r="AQ340" s="163"/>
      <c r="AR340" s="105"/>
    </row>
    <row r="341" spans="41:44" s="162" customFormat="1" ht="6.95" customHeight="1">
      <c r="AO341" s="163"/>
      <c r="AP341" s="163"/>
      <c r="AQ341" s="163"/>
      <c r="AR341" s="105"/>
    </row>
    <row r="342" spans="41:44" s="162" customFormat="1" ht="6.95" customHeight="1">
      <c r="AO342" s="163"/>
      <c r="AP342" s="163"/>
      <c r="AQ342" s="163"/>
      <c r="AR342" s="105"/>
    </row>
    <row r="343" spans="41:44" s="162" customFormat="1" ht="6.95" customHeight="1">
      <c r="AO343" s="163"/>
      <c r="AP343" s="163"/>
      <c r="AQ343" s="163"/>
      <c r="AR343" s="105"/>
    </row>
    <row r="344" spans="41:44" s="162" customFormat="1" ht="6.95" customHeight="1">
      <c r="AO344" s="163"/>
      <c r="AP344" s="163"/>
      <c r="AQ344" s="163"/>
      <c r="AR344" s="105"/>
    </row>
    <row r="345" spans="41:44" s="162" customFormat="1" ht="6.95" customHeight="1">
      <c r="AO345" s="163"/>
      <c r="AP345" s="163"/>
      <c r="AQ345" s="163"/>
      <c r="AR345" s="105"/>
    </row>
    <row r="346" spans="41:44" s="162" customFormat="1" ht="6.95" customHeight="1">
      <c r="AO346" s="163"/>
      <c r="AP346" s="163"/>
      <c r="AQ346" s="163"/>
      <c r="AR346" s="105"/>
    </row>
    <row r="347" spans="41:44" s="162" customFormat="1" ht="6.95" customHeight="1">
      <c r="AO347" s="163"/>
      <c r="AP347" s="163"/>
      <c r="AQ347" s="163"/>
      <c r="AR347" s="105"/>
    </row>
    <row r="348" spans="41:44" s="162" customFormat="1" ht="6.95" customHeight="1">
      <c r="AO348" s="163"/>
      <c r="AP348" s="163"/>
      <c r="AQ348" s="163"/>
      <c r="AR348" s="105"/>
    </row>
    <row r="349" spans="41:44" s="162" customFormat="1" ht="6.95" customHeight="1">
      <c r="AO349" s="163"/>
      <c r="AP349" s="163"/>
      <c r="AQ349" s="163"/>
      <c r="AR349" s="105"/>
    </row>
    <row r="350" spans="41:44" s="162" customFormat="1" ht="6.95" customHeight="1">
      <c r="AO350" s="163"/>
      <c r="AP350" s="163"/>
      <c r="AQ350" s="163"/>
      <c r="AR350" s="105"/>
    </row>
    <row r="351" spans="41:44" s="162" customFormat="1" ht="6.95" customHeight="1">
      <c r="AO351" s="163"/>
      <c r="AP351" s="163"/>
      <c r="AQ351" s="163"/>
      <c r="AR351" s="105"/>
    </row>
    <row r="352" spans="41:44" s="162" customFormat="1" ht="6.95" customHeight="1">
      <c r="AO352" s="163"/>
      <c r="AP352" s="163"/>
      <c r="AQ352" s="163"/>
      <c r="AR352" s="105"/>
    </row>
    <row r="353" spans="41:44" s="162" customFormat="1" ht="6.95" customHeight="1">
      <c r="AO353" s="163"/>
      <c r="AP353" s="163"/>
      <c r="AQ353" s="163"/>
      <c r="AR353" s="105"/>
    </row>
    <row r="354" spans="41:44" s="162" customFormat="1" ht="6.95" customHeight="1">
      <c r="AO354" s="163"/>
      <c r="AP354" s="163"/>
      <c r="AQ354" s="163"/>
      <c r="AR354" s="105"/>
    </row>
    <row r="355" spans="41:44" s="162" customFormat="1" ht="6.95" customHeight="1">
      <c r="AO355" s="163"/>
      <c r="AP355" s="163"/>
      <c r="AQ355" s="163"/>
      <c r="AR355" s="105"/>
    </row>
    <row r="356" spans="41:44" s="162" customFormat="1" ht="6.95" customHeight="1">
      <c r="AO356" s="163"/>
      <c r="AP356" s="163"/>
      <c r="AQ356" s="163"/>
      <c r="AR356" s="105"/>
    </row>
    <row r="357" spans="41:44" s="162" customFormat="1" ht="6.95" customHeight="1">
      <c r="AO357" s="163"/>
      <c r="AP357" s="163"/>
      <c r="AQ357" s="163"/>
      <c r="AR357" s="105"/>
    </row>
    <row r="358" spans="41:44" s="162" customFormat="1" ht="6.95" customHeight="1">
      <c r="AO358" s="163"/>
      <c r="AP358" s="163"/>
      <c r="AQ358" s="163"/>
      <c r="AR358" s="105"/>
    </row>
    <row r="359" spans="41:44" s="162" customFormat="1" ht="6.95" customHeight="1">
      <c r="AO359" s="163"/>
      <c r="AP359" s="163"/>
      <c r="AQ359" s="163"/>
      <c r="AR359" s="105"/>
    </row>
    <row r="360" spans="41:44" s="162" customFormat="1" ht="6.95" customHeight="1">
      <c r="AO360" s="163"/>
      <c r="AP360" s="163"/>
      <c r="AQ360" s="163"/>
      <c r="AR360" s="105"/>
    </row>
    <row r="361" spans="41:44" s="162" customFormat="1" ht="6.95" customHeight="1">
      <c r="AO361" s="163"/>
      <c r="AP361" s="163"/>
      <c r="AQ361" s="163"/>
      <c r="AR361" s="105"/>
    </row>
    <row r="362" spans="41:44" s="162" customFormat="1" ht="6.95" customHeight="1">
      <c r="AO362" s="163"/>
      <c r="AP362" s="163"/>
      <c r="AQ362" s="163"/>
      <c r="AR362" s="105"/>
    </row>
    <row r="363" spans="41:44" s="162" customFormat="1" ht="6.95" customHeight="1">
      <c r="AO363" s="163"/>
      <c r="AP363" s="163"/>
      <c r="AQ363" s="163"/>
      <c r="AR363" s="105"/>
    </row>
    <row r="364" spans="41:44" s="162" customFormat="1" ht="6.95" customHeight="1">
      <c r="AO364" s="163"/>
      <c r="AP364" s="163"/>
      <c r="AQ364" s="163"/>
      <c r="AR364" s="105"/>
    </row>
    <row r="365" spans="41:44" s="162" customFormat="1" ht="6.95" customHeight="1">
      <c r="AO365" s="163"/>
      <c r="AP365" s="163"/>
      <c r="AQ365" s="163"/>
      <c r="AR365" s="105"/>
    </row>
    <row r="366" spans="41:44" s="162" customFormat="1" ht="6.95" customHeight="1">
      <c r="AO366" s="163"/>
      <c r="AP366" s="163"/>
      <c r="AQ366" s="163"/>
      <c r="AR366" s="105"/>
    </row>
    <row r="367" spans="41:44" s="162" customFormat="1" ht="6.95" customHeight="1">
      <c r="AO367" s="163"/>
      <c r="AP367" s="163"/>
      <c r="AQ367" s="163"/>
      <c r="AR367" s="105"/>
    </row>
    <row r="368" spans="41:44" s="162" customFormat="1" ht="6.95" customHeight="1">
      <c r="AO368" s="163"/>
      <c r="AP368" s="163"/>
      <c r="AQ368" s="163"/>
      <c r="AR368" s="105"/>
    </row>
    <row r="369" spans="41:44" s="162" customFormat="1" ht="6.95" customHeight="1">
      <c r="AO369" s="163"/>
      <c r="AP369" s="163"/>
      <c r="AQ369" s="163"/>
      <c r="AR369" s="105"/>
    </row>
    <row r="370" spans="41:44" s="162" customFormat="1" ht="6.95" customHeight="1">
      <c r="AO370" s="163"/>
      <c r="AP370" s="163"/>
      <c r="AQ370" s="163"/>
      <c r="AR370" s="105"/>
    </row>
    <row r="371" spans="41:44" s="162" customFormat="1" ht="6.95" customHeight="1">
      <c r="AO371" s="163"/>
      <c r="AP371" s="163"/>
      <c r="AQ371" s="163"/>
      <c r="AR371" s="105"/>
    </row>
    <row r="372" spans="41:44" s="162" customFormat="1" ht="6.95" customHeight="1">
      <c r="AO372" s="163"/>
      <c r="AP372" s="163"/>
      <c r="AQ372" s="163"/>
      <c r="AR372" s="105"/>
    </row>
    <row r="373" spans="41:44" s="162" customFormat="1" ht="6.95" customHeight="1">
      <c r="AO373" s="163"/>
      <c r="AP373" s="163"/>
      <c r="AQ373" s="163"/>
      <c r="AR373" s="105"/>
    </row>
    <row r="374" spans="41:44" s="162" customFormat="1" ht="6.95" customHeight="1">
      <c r="AO374" s="163"/>
      <c r="AP374" s="163"/>
      <c r="AQ374" s="163"/>
      <c r="AR374" s="105"/>
    </row>
    <row r="375" spans="41:44" s="162" customFormat="1" ht="6.95" customHeight="1">
      <c r="AO375" s="163"/>
      <c r="AP375" s="163"/>
      <c r="AQ375" s="163"/>
      <c r="AR375" s="105"/>
    </row>
    <row r="376" spans="41:44" s="162" customFormat="1" ht="6.95" customHeight="1">
      <c r="AO376" s="163"/>
      <c r="AP376" s="163"/>
      <c r="AQ376" s="163"/>
      <c r="AR376" s="105"/>
    </row>
    <row r="377" spans="41:44" s="162" customFormat="1" ht="6.95" customHeight="1">
      <c r="AO377" s="163"/>
      <c r="AP377" s="163"/>
      <c r="AQ377" s="163"/>
      <c r="AR377" s="105"/>
    </row>
    <row r="378" spans="41:44" s="162" customFormat="1" ht="6.95" customHeight="1">
      <c r="AO378" s="163"/>
      <c r="AP378" s="163"/>
      <c r="AQ378" s="163"/>
      <c r="AR378" s="105"/>
    </row>
    <row r="379" spans="41:44" s="162" customFormat="1" ht="6.95" customHeight="1">
      <c r="AO379" s="163"/>
      <c r="AP379" s="163"/>
      <c r="AQ379" s="163"/>
      <c r="AR379" s="105"/>
    </row>
    <row r="380" spans="41:44" s="162" customFormat="1" ht="6.95" customHeight="1">
      <c r="AO380" s="163"/>
      <c r="AP380" s="163"/>
      <c r="AQ380" s="163"/>
      <c r="AR380" s="105"/>
    </row>
    <row r="381" spans="41:44" s="162" customFormat="1" ht="6.95" customHeight="1">
      <c r="AO381" s="163"/>
      <c r="AP381" s="163"/>
      <c r="AQ381" s="163"/>
      <c r="AR381" s="105"/>
    </row>
    <row r="382" spans="41:44" s="162" customFormat="1" ht="6.95" customHeight="1">
      <c r="AO382" s="163"/>
      <c r="AP382" s="163"/>
      <c r="AQ382" s="163"/>
      <c r="AR382" s="105"/>
    </row>
    <row r="383" spans="41:44" s="162" customFormat="1" ht="6.95" customHeight="1">
      <c r="AO383" s="163"/>
      <c r="AP383" s="163"/>
      <c r="AQ383" s="163"/>
      <c r="AR383" s="105"/>
    </row>
    <row r="384" spans="41:44" s="162" customFormat="1" ht="6.95" customHeight="1">
      <c r="AO384" s="163"/>
      <c r="AP384" s="163"/>
      <c r="AQ384" s="163"/>
      <c r="AR384" s="105"/>
    </row>
    <row r="385" spans="41:44" s="162" customFormat="1" ht="6.95" customHeight="1">
      <c r="AO385" s="163"/>
      <c r="AP385" s="163"/>
      <c r="AQ385" s="163"/>
      <c r="AR385" s="105"/>
    </row>
    <row r="386" spans="41:44" s="162" customFormat="1" ht="6.95" customHeight="1">
      <c r="AO386" s="163"/>
      <c r="AP386" s="163"/>
      <c r="AQ386" s="163"/>
      <c r="AR386" s="105"/>
    </row>
    <row r="387" spans="41:44" s="162" customFormat="1" ht="6.95" customHeight="1">
      <c r="AO387" s="163"/>
      <c r="AP387" s="163"/>
      <c r="AQ387" s="163"/>
      <c r="AR387" s="105"/>
    </row>
    <row r="388" spans="41:44" s="162" customFormat="1" ht="6.95" customHeight="1">
      <c r="AO388" s="163"/>
      <c r="AP388" s="163"/>
      <c r="AQ388" s="163"/>
      <c r="AR388" s="105"/>
    </row>
    <row r="389" spans="41:44" s="162" customFormat="1" ht="6.95" customHeight="1">
      <c r="AO389" s="163"/>
      <c r="AP389" s="163"/>
      <c r="AQ389" s="163"/>
      <c r="AR389" s="105"/>
    </row>
    <row r="390" spans="41:44" s="162" customFormat="1" ht="6.95" customHeight="1">
      <c r="AO390" s="163"/>
      <c r="AP390" s="163"/>
      <c r="AQ390" s="163"/>
      <c r="AR390" s="105"/>
    </row>
    <row r="391" spans="41:44" s="162" customFormat="1" ht="6.95" customHeight="1">
      <c r="AO391" s="163"/>
      <c r="AP391" s="163"/>
      <c r="AQ391" s="163"/>
      <c r="AR391" s="105"/>
    </row>
    <row r="392" spans="41:44" s="162" customFormat="1" ht="6.95" customHeight="1">
      <c r="AO392" s="163"/>
      <c r="AP392" s="163"/>
      <c r="AQ392" s="163"/>
      <c r="AR392" s="105"/>
    </row>
    <row r="393" spans="41:44" s="162" customFormat="1" ht="6.95" customHeight="1">
      <c r="AO393" s="163"/>
      <c r="AP393" s="163"/>
      <c r="AQ393" s="163"/>
      <c r="AR393" s="105"/>
    </row>
    <row r="394" spans="41:44" s="162" customFormat="1" ht="6.95" customHeight="1">
      <c r="AO394" s="163"/>
      <c r="AP394" s="163"/>
      <c r="AQ394" s="163"/>
      <c r="AR394" s="105"/>
    </row>
    <row r="395" spans="41:44" s="162" customFormat="1" ht="6.95" customHeight="1">
      <c r="AO395" s="163"/>
      <c r="AP395" s="163"/>
      <c r="AQ395" s="163"/>
      <c r="AR395" s="105"/>
    </row>
    <row r="396" spans="41:44" s="162" customFormat="1" ht="6.95" customHeight="1">
      <c r="AO396" s="163"/>
      <c r="AP396" s="163"/>
      <c r="AQ396" s="163"/>
      <c r="AR396" s="105"/>
    </row>
    <row r="397" spans="41:44" s="162" customFormat="1" ht="6.95" customHeight="1">
      <c r="AO397" s="163"/>
      <c r="AP397" s="163"/>
      <c r="AQ397" s="163"/>
      <c r="AR397" s="105"/>
    </row>
    <row r="398" spans="41:44" s="162" customFormat="1" ht="6.95" customHeight="1">
      <c r="AO398" s="163"/>
      <c r="AP398" s="163"/>
      <c r="AQ398" s="163"/>
      <c r="AR398" s="105"/>
    </row>
    <row r="399" spans="41:44" s="162" customFormat="1" ht="6.95" customHeight="1">
      <c r="AO399" s="163"/>
      <c r="AP399" s="163"/>
      <c r="AQ399" s="163"/>
      <c r="AR399" s="105"/>
    </row>
    <row r="400" spans="41:44" s="162" customFormat="1" ht="6.95" customHeight="1">
      <c r="AO400" s="163"/>
      <c r="AP400" s="163"/>
      <c r="AQ400" s="163"/>
      <c r="AR400" s="105"/>
    </row>
    <row r="401" spans="41:44" s="162" customFormat="1" ht="6.95" customHeight="1">
      <c r="AO401" s="163"/>
      <c r="AP401" s="163"/>
      <c r="AQ401" s="163"/>
      <c r="AR401" s="105"/>
    </row>
    <row r="402" spans="41:44" s="162" customFormat="1" ht="6.95" customHeight="1">
      <c r="AO402" s="163"/>
      <c r="AP402" s="163"/>
      <c r="AQ402" s="163"/>
      <c r="AR402" s="105"/>
    </row>
    <row r="403" spans="41:44" s="162" customFormat="1" ht="6.95" customHeight="1">
      <c r="AO403" s="163"/>
      <c r="AP403" s="163"/>
      <c r="AQ403" s="163"/>
      <c r="AR403" s="105"/>
    </row>
    <row r="404" spans="41:44" s="162" customFormat="1" ht="6.95" customHeight="1">
      <c r="AO404" s="163"/>
      <c r="AP404" s="163"/>
      <c r="AQ404" s="163"/>
      <c r="AR404" s="105"/>
    </row>
    <row r="405" spans="41:44" s="162" customFormat="1" ht="6.95" customHeight="1">
      <c r="AO405" s="163"/>
      <c r="AP405" s="163"/>
      <c r="AQ405" s="163"/>
      <c r="AR405" s="105"/>
    </row>
    <row r="406" spans="41:44" s="162" customFormat="1" ht="6.95" customHeight="1">
      <c r="AO406" s="163"/>
      <c r="AP406" s="163"/>
      <c r="AQ406" s="163"/>
      <c r="AR406" s="105"/>
    </row>
    <row r="407" spans="41:44" s="162" customFormat="1" ht="6.95" customHeight="1">
      <c r="AO407" s="163"/>
      <c r="AP407" s="163"/>
      <c r="AQ407" s="163"/>
      <c r="AR407" s="105"/>
    </row>
    <row r="408" spans="41:44" s="162" customFormat="1" ht="6.95" customHeight="1">
      <c r="AO408" s="163"/>
      <c r="AP408" s="163"/>
      <c r="AQ408" s="163"/>
      <c r="AR408" s="105"/>
    </row>
    <row r="409" spans="41:44" s="162" customFormat="1" ht="6.95" customHeight="1">
      <c r="AO409" s="163"/>
      <c r="AP409" s="163"/>
      <c r="AQ409" s="163"/>
      <c r="AR409" s="105"/>
    </row>
    <row r="410" spans="41:44" s="162" customFormat="1" ht="6.95" customHeight="1">
      <c r="AO410" s="163"/>
      <c r="AP410" s="163"/>
      <c r="AQ410" s="163"/>
      <c r="AR410" s="105"/>
    </row>
    <row r="411" spans="41:44" s="162" customFormat="1" ht="6.95" customHeight="1">
      <c r="AO411" s="163"/>
      <c r="AP411" s="163"/>
      <c r="AQ411" s="163"/>
      <c r="AR411" s="105"/>
    </row>
    <row r="412" spans="41:44" s="162" customFormat="1" ht="6.95" customHeight="1">
      <c r="AO412" s="163"/>
      <c r="AP412" s="163"/>
      <c r="AQ412" s="163"/>
      <c r="AR412" s="105"/>
    </row>
    <row r="413" spans="41:44" s="162" customFormat="1" ht="6.95" customHeight="1">
      <c r="AO413" s="163"/>
      <c r="AP413" s="163"/>
      <c r="AQ413" s="163"/>
      <c r="AR413" s="105"/>
    </row>
    <row r="414" spans="41:44" s="162" customFormat="1" ht="6.95" customHeight="1">
      <c r="AO414" s="163"/>
      <c r="AP414" s="163"/>
      <c r="AQ414" s="163"/>
      <c r="AR414" s="105"/>
    </row>
    <row r="415" spans="41:44" s="162" customFormat="1" ht="6.95" customHeight="1">
      <c r="AO415" s="163"/>
      <c r="AP415" s="163"/>
      <c r="AQ415" s="163"/>
      <c r="AR415" s="105"/>
    </row>
    <row r="416" spans="41:44" s="162" customFormat="1" ht="6.95" customHeight="1">
      <c r="AO416" s="163"/>
      <c r="AP416" s="163"/>
      <c r="AQ416" s="163"/>
      <c r="AR416" s="105"/>
    </row>
    <row r="417" spans="41:44" s="162" customFormat="1" ht="6.95" customHeight="1">
      <c r="AO417" s="163"/>
      <c r="AP417" s="163"/>
      <c r="AQ417" s="163"/>
      <c r="AR417" s="105"/>
    </row>
    <row r="418" spans="41:44" s="162" customFormat="1" ht="6.95" customHeight="1">
      <c r="AO418" s="163"/>
      <c r="AP418" s="163"/>
      <c r="AQ418" s="163"/>
      <c r="AR418" s="105"/>
    </row>
    <row r="419" spans="41:44" s="162" customFormat="1" ht="6.95" customHeight="1">
      <c r="AO419" s="163"/>
      <c r="AP419" s="163"/>
      <c r="AQ419" s="163"/>
      <c r="AR419" s="105"/>
    </row>
    <row r="420" spans="41:44" s="162" customFormat="1" ht="6.95" customHeight="1">
      <c r="AO420" s="163"/>
      <c r="AP420" s="163"/>
      <c r="AQ420" s="163"/>
      <c r="AR420" s="105"/>
    </row>
    <row r="421" spans="41:44" s="162" customFormat="1" ht="6.95" customHeight="1">
      <c r="AO421" s="163"/>
      <c r="AP421" s="163"/>
      <c r="AQ421" s="163"/>
      <c r="AR421" s="105"/>
    </row>
    <row r="422" spans="41:44" s="162" customFormat="1" ht="6.95" customHeight="1">
      <c r="AO422" s="163"/>
      <c r="AP422" s="163"/>
      <c r="AQ422" s="163"/>
      <c r="AR422" s="105"/>
    </row>
    <row r="423" spans="41:44" s="162" customFormat="1" ht="6.95" customHeight="1">
      <c r="AO423" s="163"/>
      <c r="AP423" s="163"/>
      <c r="AQ423" s="163"/>
      <c r="AR423" s="105"/>
    </row>
    <row r="424" spans="41:44" s="162" customFormat="1" ht="6.95" customHeight="1">
      <c r="AO424" s="163"/>
      <c r="AP424" s="163"/>
      <c r="AQ424" s="163"/>
      <c r="AR424" s="105"/>
    </row>
    <row r="425" spans="41:44" s="162" customFormat="1" ht="6.95" customHeight="1">
      <c r="AO425" s="163"/>
      <c r="AP425" s="163"/>
      <c r="AQ425" s="163"/>
      <c r="AR425" s="105"/>
    </row>
    <row r="426" spans="41:44" s="162" customFormat="1" ht="6.95" customHeight="1">
      <c r="AO426" s="163"/>
      <c r="AP426" s="163"/>
      <c r="AQ426" s="163"/>
      <c r="AR426" s="105"/>
    </row>
    <row r="427" spans="41:44" s="162" customFormat="1" ht="6.95" customHeight="1">
      <c r="AO427" s="163"/>
      <c r="AP427" s="163"/>
      <c r="AQ427" s="163"/>
      <c r="AR427" s="105"/>
    </row>
    <row r="428" spans="41:44" s="162" customFormat="1" ht="6.95" customHeight="1">
      <c r="AO428" s="163"/>
      <c r="AP428" s="163"/>
      <c r="AQ428" s="163"/>
      <c r="AR428" s="105"/>
    </row>
    <row r="429" spans="41:44" s="162" customFormat="1" ht="6.95" customHeight="1">
      <c r="AO429" s="163"/>
      <c r="AP429" s="163"/>
      <c r="AQ429" s="163"/>
      <c r="AR429" s="105"/>
    </row>
    <row r="430" spans="41:44" s="162" customFormat="1" ht="6.95" customHeight="1">
      <c r="AO430" s="163"/>
      <c r="AP430" s="163"/>
      <c r="AQ430" s="163"/>
      <c r="AR430" s="105"/>
    </row>
    <row r="431" spans="41:44" s="162" customFormat="1" ht="6.95" customHeight="1">
      <c r="AO431" s="163"/>
      <c r="AP431" s="163"/>
      <c r="AQ431" s="163"/>
      <c r="AR431" s="105"/>
    </row>
    <row r="432" spans="41:44" s="177" customFormat="1" ht="6.95" customHeight="1">
      <c r="AO432" s="178"/>
      <c r="AP432" s="178"/>
      <c r="AQ432" s="178"/>
      <c r="AR432" s="212"/>
    </row>
    <row r="433" spans="41:44" s="177" customFormat="1" ht="6.95" customHeight="1">
      <c r="AO433" s="178"/>
      <c r="AP433" s="178"/>
      <c r="AQ433" s="178"/>
      <c r="AR433" s="212"/>
    </row>
    <row r="434" spans="41:44" s="177" customFormat="1" ht="6.95" customHeight="1">
      <c r="AO434" s="178"/>
      <c r="AP434" s="178"/>
      <c r="AQ434" s="178"/>
      <c r="AR434" s="212"/>
    </row>
    <row r="435" spans="41:44" s="177" customFormat="1" ht="6.95" customHeight="1">
      <c r="AO435" s="178"/>
      <c r="AP435" s="178"/>
      <c r="AQ435" s="178"/>
      <c r="AR435" s="212"/>
    </row>
    <row r="436" spans="41:44" s="177" customFormat="1" ht="6.95" customHeight="1">
      <c r="AO436" s="178"/>
      <c r="AP436" s="178"/>
      <c r="AQ436" s="178"/>
      <c r="AR436" s="212"/>
    </row>
    <row r="437" spans="41:44" s="177" customFormat="1" ht="6.95" customHeight="1">
      <c r="AO437" s="178"/>
      <c r="AP437" s="178"/>
      <c r="AQ437" s="178"/>
      <c r="AR437" s="212"/>
    </row>
    <row r="438" spans="41:44" s="177" customFormat="1" ht="6.95" customHeight="1">
      <c r="AO438" s="178"/>
      <c r="AP438" s="178"/>
      <c r="AQ438" s="178"/>
      <c r="AR438" s="212"/>
    </row>
    <row r="439" spans="41:44" s="177" customFormat="1" ht="6.95" customHeight="1">
      <c r="AO439" s="178"/>
      <c r="AP439" s="178"/>
      <c r="AQ439" s="178"/>
      <c r="AR439" s="212"/>
    </row>
    <row r="440" spans="41:44" s="177" customFormat="1" ht="6.95" customHeight="1">
      <c r="AO440" s="178"/>
      <c r="AP440" s="178"/>
      <c r="AQ440" s="178"/>
      <c r="AR440" s="212"/>
    </row>
    <row r="441" spans="41:44" s="177" customFormat="1" ht="6.95" customHeight="1">
      <c r="AO441" s="178"/>
      <c r="AP441" s="178"/>
      <c r="AQ441" s="178"/>
      <c r="AR441" s="212"/>
    </row>
    <row r="442" spans="41:44" s="177" customFormat="1" ht="6.95" customHeight="1">
      <c r="AO442" s="178"/>
      <c r="AP442" s="178"/>
      <c r="AQ442" s="178"/>
      <c r="AR442" s="212"/>
    </row>
    <row r="443" spans="41:44" s="177" customFormat="1" ht="6.95" customHeight="1">
      <c r="AO443" s="178"/>
      <c r="AP443" s="178"/>
      <c r="AQ443" s="178"/>
      <c r="AR443" s="212"/>
    </row>
    <row r="444" spans="41:44" s="177" customFormat="1" ht="6.95" customHeight="1">
      <c r="AO444" s="178"/>
      <c r="AP444" s="178"/>
      <c r="AQ444" s="178"/>
      <c r="AR444" s="212"/>
    </row>
    <row r="445" spans="41:44" s="177" customFormat="1" ht="6.95" customHeight="1">
      <c r="AO445" s="178"/>
      <c r="AP445" s="178"/>
      <c r="AQ445" s="178"/>
      <c r="AR445" s="212"/>
    </row>
    <row r="446" spans="41:44" s="177" customFormat="1" ht="6.95" customHeight="1">
      <c r="AO446" s="178"/>
      <c r="AP446" s="178"/>
      <c r="AQ446" s="178"/>
      <c r="AR446" s="212"/>
    </row>
    <row r="447" spans="41:44" s="177" customFormat="1" ht="6.95" customHeight="1">
      <c r="AO447" s="178"/>
      <c r="AP447" s="178"/>
      <c r="AQ447" s="178"/>
      <c r="AR447" s="212"/>
    </row>
    <row r="448" spans="41:44" s="177" customFormat="1" ht="6.95" customHeight="1">
      <c r="AO448" s="178"/>
      <c r="AP448" s="178"/>
      <c r="AQ448" s="178"/>
      <c r="AR448" s="212"/>
    </row>
    <row r="449" spans="1:44" s="177" customFormat="1" ht="6.95" customHeight="1">
      <c r="AO449" s="178"/>
      <c r="AP449" s="178"/>
      <c r="AQ449" s="178"/>
      <c r="AR449" s="212"/>
    </row>
    <row r="450" spans="1:44" s="177" customFormat="1" ht="6.95" customHeight="1">
      <c r="AO450" s="178"/>
      <c r="AP450" s="178"/>
      <c r="AQ450" s="178"/>
      <c r="AR450" s="212"/>
    </row>
    <row r="451" spans="1:44" s="177" customFormat="1" ht="6.95" customHeight="1">
      <c r="AO451" s="178"/>
      <c r="AP451" s="178"/>
      <c r="AQ451" s="178"/>
      <c r="AR451" s="212"/>
    </row>
    <row r="452" spans="1:44" s="177" customFormat="1" ht="6.95" customHeight="1">
      <c r="AO452" s="178"/>
      <c r="AP452" s="178"/>
      <c r="AQ452" s="178"/>
      <c r="AR452" s="212"/>
    </row>
    <row r="453" spans="1:44" s="177" customFormat="1" ht="6.95" customHeight="1">
      <c r="AO453" s="178"/>
      <c r="AP453" s="178"/>
      <c r="AQ453" s="178"/>
      <c r="AR453" s="212"/>
    </row>
    <row r="454" spans="1:44" s="177" customFormat="1" ht="6.95" customHeight="1">
      <c r="AO454" s="178"/>
      <c r="AP454" s="178"/>
      <c r="AQ454" s="178"/>
      <c r="AR454" s="212"/>
    </row>
    <row r="455" spans="1:44" s="177" customFormat="1" ht="6.95" customHeight="1">
      <c r="AO455" s="178"/>
      <c r="AP455" s="178"/>
      <c r="AQ455" s="178"/>
      <c r="AR455" s="212"/>
    </row>
    <row r="456" spans="1:44" s="177" customFormat="1" ht="6.95" customHeight="1">
      <c r="AO456" s="178"/>
      <c r="AP456" s="178"/>
      <c r="AQ456" s="178"/>
      <c r="AR456" s="212"/>
    </row>
    <row r="457" spans="1:44" s="177" customFormat="1" ht="6.95" customHeight="1">
      <c r="AO457" s="178"/>
      <c r="AP457" s="178"/>
      <c r="AQ457" s="178"/>
      <c r="AR457" s="212"/>
    </row>
    <row r="458" spans="1:44" s="177" customFormat="1" ht="6.95" customHeight="1">
      <c r="AO458" s="178"/>
      <c r="AP458" s="178"/>
      <c r="AQ458" s="178"/>
      <c r="AR458" s="212"/>
    </row>
    <row r="459" spans="1:44" s="126" customFormat="1" ht="10.7" customHeight="1">
      <c r="A459" s="179"/>
      <c r="B459" s="179"/>
      <c r="C459" s="179"/>
      <c r="D459" s="179"/>
      <c r="E459" s="179"/>
      <c r="F459" s="179"/>
      <c r="G459" s="179"/>
      <c r="H459" s="179"/>
      <c r="I459" s="179"/>
      <c r="J459" s="179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80"/>
      <c r="AP459" s="180"/>
      <c r="AQ459" s="180"/>
      <c r="AR459" s="97"/>
    </row>
    <row r="460" spans="1:44" s="126" customFormat="1" ht="10.7" customHeight="1">
      <c r="A460" s="179"/>
      <c r="B460" s="179"/>
      <c r="C460" s="179"/>
      <c r="D460" s="179"/>
      <c r="E460" s="179"/>
      <c r="F460" s="179"/>
      <c r="G460" s="179"/>
      <c r="H460" s="179"/>
      <c r="I460" s="179"/>
      <c r="J460" s="179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80"/>
      <c r="AP460" s="180"/>
      <c r="AQ460" s="180"/>
      <c r="AR460" s="97"/>
    </row>
    <row r="461" spans="1:44" s="126" customFormat="1" ht="10.7" customHeight="1">
      <c r="A461" s="179"/>
      <c r="B461" s="179"/>
      <c r="C461" s="179"/>
      <c r="D461" s="179"/>
      <c r="E461" s="179"/>
      <c r="F461" s="179"/>
      <c r="G461" s="179"/>
      <c r="H461" s="179"/>
      <c r="I461" s="179"/>
      <c r="J461" s="179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80"/>
      <c r="AP461" s="180"/>
      <c r="AQ461" s="180"/>
      <c r="AR461" s="97"/>
    </row>
    <row r="462" spans="1:44" s="126" customFormat="1" ht="10.7" customHeight="1">
      <c r="A462" s="179"/>
      <c r="B462" s="179"/>
      <c r="C462" s="179"/>
      <c r="D462" s="179"/>
      <c r="E462" s="179"/>
      <c r="F462" s="179"/>
      <c r="G462" s="179"/>
      <c r="H462" s="179"/>
      <c r="I462" s="179"/>
      <c r="J462" s="179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80"/>
      <c r="AP462" s="180"/>
      <c r="AQ462" s="180"/>
      <c r="AR462" s="97"/>
    </row>
    <row r="463" spans="1:44" s="126" customFormat="1" ht="10.7" customHeight="1">
      <c r="A463" s="179"/>
      <c r="B463" s="179"/>
      <c r="C463" s="179"/>
      <c r="D463" s="179"/>
      <c r="E463" s="179"/>
      <c r="F463" s="179"/>
      <c r="G463" s="179"/>
      <c r="H463" s="179"/>
      <c r="I463" s="179"/>
      <c r="J463" s="179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80"/>
      <c r="AP463" s="180"/>
      <c r="AQ463" s="180"/>
      <c r="AR463" s="97"/>
    </row>
    <row r="464" spans="1:44" s="126" customFormat="1" ht="10.7" customHeight="1">
      <c r="A464" s="179"/>
      <c r="B464" s="179"/>
      <c r="C464" s="179"/>
      <c r="D464" s="179"/>
      <c r="E464" s="179"/>
      <c r="F464" s="179"/>
      <c r="G464" s="179"/>
      <c r="H464" s="179"/>
      <c r="I464" s="179"/>
      <c r="J464" s="179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80"/>
      <c r="AP464" s="180"/>
      <c r="AQ464" s="180"/>
      <c r="AR464" s="97"/>
    </row>
    <row r="465" spans="1:44" s="126" customFormat="1" ht="10.7" customHeight="1">
      <c r="A465" s="179"/>
      <c r="B465" s="179"/>
      <c r="C465" s="179"/>
      <c r="D465" s="179"/>
      <c r="E465" s="179"/>
      <c r="F465" s="179"/>
      <c r="G465" s="179"/>
      <c r="H465" s="179"/>
      <c r="I465" s="179"/>
      <c r="J465" s="179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80"/>
      <c r="AP465" s="180"/>
      <c r="AQ465" s="180"/>
      <c r="AR465" s="97"/>
    </row>
    <row r="466" spans="1:44" s="126" customFormat="1" ht="10.7" customHeight="1">
      <c r="A466" s="179"/>
      <c r="B466" s="179"/>
      <c r="C466" s="179"/>
      <c r="D466" s="179"/>
      <c r="E466" s="179"/>
      <c r="F466" s="179"/>
      <c r="G466" s="179"/>
      <c r="H466" s="179"/>
      <c r="I466" s="179"/>
      <c r="J466" s="179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80"/>
      <c r="AP466" s="180"/>
      <c r="AQ466" s="180"/>
      <c r="AR466" s="97"/>
    </row>
    <row r="467" spans="1:44" s="126" customFormat="1" ht="10.7" customHeight="1">
      <c r="A467" s="179"/>
      <c r="B467" s="179"/>
      <c r="C467" s="179"/>
      <c r="D467" s="179"/>
      <c r="E467" s="179"/>
      <c r="F467" s="179"/>
      <c r="G467" s="179"/>
      <c r="H467" s="179"/>
      <c r="I467" s="179"/>
      <c r="J467" s="179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80"/>
      <c r="AP467" s="180"/>
      <c r="AQ467" s="180"/>
      <c r="AR467" s="97"/>
    </row>
    <row r="468" spans="1:44" s="126" customFormat="1" ht="10.7" customHeight="1">
      <c r="A468" s="179"/>
      <c r="B468" s="179"/>
      <c r="C468" s="179"/>
      <c r="D468" s="179"/>
      <c r="E468" s="179"/>
      <c r="F468" s="179"/>
      <c r="G468" s="179"/>
      <c r="H468" s="179"/>
      <c r="I468" s="179"/>
      <c r="J468" s="179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80"/>
      <c r="AP468" s="180"/>
      <c r="AQ468" s="180"/>
      <c r="AR468" s="97"/>
    </row>
    <row r="469" spans="1:44" s="126" customFormat="1" ht="10.7" customHeight="1">
      <c r="A469" s="179"/>
      <c r="B469" s="179"/>
      <c r="C469" s="179"/>
      <c r="D469" s="179"/>
      <c r="E469" s="179"/>
      <c r="F469" s="179"/>
      <c r="G469" s="179"/>
      <c r="H469" s="179"/>
      <c r="I469" s="179"/>
      <c r="J469" s="179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80"/>
      <c r="AP469" s="180"/>
      <c r="AQ469" s="180"/>
      <c r="AR469" s="97"/>
    </row>
    <row r="470" spans="1:44" s="126" customFormat="1" ht="10.7" customHeight="1">
      <c r="A470" s="179"/>
      <c r="B470" s="179"/>
      <c r="C470" s="179"/>
      <c r="D470" s="179"/>
      <c r="E470" s="179"/>
      <c r="F470" s="179"/>
      <c r="G470" s="179"/>
      <c r="H470" s="179"/>
      <c r="I470" s="179"/>
      <c r="J470" s="179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80"/>
      <c r="AP470" s="180"/>
      <c r="AQ470" s="180"/>
      <c r="AR470" s="97"/>
    </row>
    <row r="471" spans="1:44" s="126" customFormat="1" ht="10.7" customHeight="1">
      <c r="A471" s="179"/>
      <c r="B471" s="179"/>
      <c r="C471" s="179"/>
      <c r="D471" s="179"/>
      <c r="E471" s="179"/>
      <c r="F471" s="179"/>
      <c r="G471" s="179"/>
      <c r="H471" s="179"/>
      <c r="I471" s="179"/>
      <c r="J471" s="179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80"/>
      <c r="AP471" s="180"/>
      <c r="AQ471" s="180"/>
      <c r="AR471" s="97"/>
    </row>
    <row r="472" spans="1:44" s="126" customFormat="1" ht="10.7" customHeight="1">
      <c r="A472" s="179"/>
      <c r="B472" s="179"/>
      <c r="C472" s="179"/>
      <c r="D472" s="179"/>
      <c r="E472" s="179"/>
      <c r="F472" s="179"/>
      <c r="G472" s="179"/>
      <c r="H472" s="179"/>
      <c r="I472" s="179"/>
      <c r="J472" s="179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80"/>
      <c r="AP472" s="180"/>
      <c r="AQ472" s="180"/>
      <c r="AR472" s="97"/>
    </row>
    <row r="473" spans="1:44" s="126" customFormat="1" ht="10.7" customHeight="1">
      <c r="A473" s="179"/>
      <c r="B473" s="179"/>
      <c r="C473" s="179"/>
      <c r="D473" s="179"/>
      <c r="E473" s="179"/>
      <c r="F473" s="179"/>
      <c r="G473" s="179"/>
      <c r="H473" s="179"/>
      <c r="I473" s="179"/>
      <c r="J473" s="179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80"/>
      <c r="AP473" s="180"/>
      <c r="AQ473" s="180"/>
      <c r="AR473" s="97"/>
    </row>
    <row r="474" spans="1:44" s="126" customFormat="1" ht="10.7" customHeight="1">
      <c r="A474" s="179"/>
      <c r="B474" s="179"/>
      <c r="C474" s="179"/>
      <c r="D474" s="179"/>
      <c r="E474" s="179"/>
      <c r="F474" s="179"/>
      <c r="G474" s="179"/>
      <c r="H474" s="179"/>
      <c r="I474" s="179"/>
      <c r="J474" s="179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80"/>
      <c r="AP474" s="180"/>
      <c r="AQ474" s="180"/>
      <c r="AR474" s="97"/>
    </row>
    <row r="475" spans="1:44" s="126" customFormat="1" ht="10.7" customHeight="1">
      <c r="A475" s="179"/>
      <c r="B475" s="179"/>
      <c r="C475" s="179"/>
      <c r="D475" s="179"/>
      <c r="E475" s="179"/>
      <c r="F475" s="179"/>
      <c r="G475" s="179"/>
      <c r="H475" s="179"/>
      <c r="I475" s="179"/>
      <c r="J475" s="179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80"/>
      <c r="AP475" s="180"/>
      <c r="AQ475" s="180"/>
      <c r="AR475" s="97"/>
    </row>
    <row r="476" spans="1:44" s="126" customFormat="1" ht="10.7" customHeight="1">
      <c r="A476" s="179"/>
      <c r="B476" s="179"/>
      <c r="C476" s="179"/>
      <c r="D476" s="179"/>
      <c r="E476" s="179"/>
      <c r="F476" s="179"/>
      <c r="G476" s="179"/>
      <c r="H476" s="179"/>
      <c r="I476" s="179"/>
      <c r="J476" s="179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80"/>
      <c r="AP476" s="180"/>
      <c r="AQ476" s="180"/>
      <c r="AR476" s="97"/>
    </row>
    <row r="477" spans="1:44" s="126" customFormat="1" ht="10.7" customHeight="1">
      <c r="A477" s="179"/>
      <c r="B477" s="179"/>
      <c r="C477" s="179"/>
      <c r="D477" s="179"/>
      <c r="E477" s="179"/>
      <c r="F477" s="179"/>
      <c r="G477" s="179"/>
      <c r="H477" s="179"/>
      <c r="I477" s="179"/>
      <c r="J477" s="179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80"/>
      <c r="AP477" s="180"/>
      <c r="AQ477" s="180"/>
      <c r="AR477" s="97"/>
    </row>
    <row r="478" spans="1:44" s="126" customFormat="1" ht="10.7" customHeight="1">
      <c r="A478" s="179"/>
      <c r="B478" s="179"/>
      <c r="C478" s="179"/>
      <c r="D478" s="179"/>
      <c r="E478" s="179"/>
      <c r="F478" s="179"/>
      <c r="G478" s="179"/>
      <c r="H478" s="179"/>
      <c r="I478" s="179"/>
      <c r="J478" s="179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80"/>
      <c r="AP478" s="180"/>
      <c r="AQ478" s="180"/>
      <c r="AR478" s="97"/>
    </row>
    <row r="479" spans="1:44" s="126" customFormat="1" ht="10.7" customHeight="1">
      <c r="A479" s="179"/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80"/>
      <c r="AP479" s="180"/>
      <c r="AQ479" s="180"/>
      <c r="AR479" s="97"/>
    </row>
    <row r="480" spans="1:44" s="126" customFormat="1" ht="10.7" customHeight="1">
      <c r="A480" s="179"/>
      <c r="B480" s="179"/>
      <c r="C480" s="179"/>
      <c r="D480" s="179"/>
      <c r="E480" s="179"/>
      <c r="F480" s="179"/>
      <c r="G480" s="179"/>
      <c r="H480" s="179"/>
      <c r="I480" s="179"/>
      <c r="J480" s="179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80"/>
      <c r="AP480" s="180"/>
      <c r="AQ480" s="180"/>
      <c r="AR480" s="97"/>
    </row>
    <row r="481" spans="1:44" s="126" customFormat="1" ht="10.7" customHeight="1">
      <c r="A481" s="179"/>
      <c r="B481" s="179"/>
      <c r="C481" s="179"/>
      <c r="D481" s="179"/>
      <c r="E481" s="179"/>
      <c r="F481" s="179"/>
      <c r="G481" s="179"/>
      <c r="H481" s="179"/>
      <c r="I481" s="179"/>
      <c r="J481" s="179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80"/>
      <c r="AP481" s="180"/>
      <c r="AQ481" s="180"/>
      <c r="AR481" s="97"/>
    </row>
    <row r="482" spans="1:44" s="126" customFormat="1" ht="10.7" customHeight="1">
      <c r="A482" s="179"/>
      <c r="B482" s="179"/>
      <c r="C482" s="179"/>
      <c r="D482" s="179"/>
      <c r="E482" s="179"/>
      <c r="F482" s="179"/>
      <c r="G482" s="179"/>
      <c r="H482" s="179"/>
      <c r="I482" s="179"/>
      <c r="J482" s="179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80"/>
      <c r="AP482" s="180"/>
      <c r="AQ482" s="180"/>
      <c r="AR482" s="97"/>
    </row>
    <row r="483" spans="1:44" s="126" customFormat="1" ht="10.7" customHeight="1">
      <c r="A483" s="179"/>
      <c r="B483" s="179"/>
      <c r="C483" s="179"/>
      <c r="D483" s="179"/>
      <c r="E483" s="179"/>
      <c r="F483" s="179"/>
      <c r="G483" s="179"/>
      <c r="H483" s="179"/>
      <c r="I483" s="179"/>
      <c r="J483" s="179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80"/>
      <c r="AP483" s="180"/>
      <c r="AQ483" s="180"/>
      <c r="AR483" s="97"/>
    </row>
    <row r="484" spans="1:44" s="126" customFormat="1" ht="10.7" customHeight="1">
      <c r="A484" s="179"/>
      <c r="B484" s="179"/>
      <c r="C484" s="179"/>
      <c r="D484" s="179"/>
      <c r="E484" s="179"/>
      <c r="F484" s="179"/>
      <c r="G484" s="179"/>
      <c r="H484" s="179"/>
      <c r="I484" s="179"/>
      <c r="J484" s="179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80"/>
      <c r="AP484" s="180"/>
      <c r="AQ484" s="180"/>
      <c r="AR484" s="97"/>
    </row>
    <row r="485" spans="1:44" s="126" customFormat="1" ht="10.7" customHeight="1">
      <c r="A485" s="179"/>
      <c r="B485" s="179"/>
      <c r="C485" s="179"/>
      <c r="D485" s="179"/>
      <c r="E485" s="179"/>
      <c r="F485" s="179"/>
      <c r="G485" s="179"/>
      <c r="H485" s="179"/>
      <c r="I485" s="179"/>
      <c r="J485" s="179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80"/>
      <c r="AP485" s="180"/>
      <c r="AQ485" s="180"/>
      <c r="AR485" s="97"/>
    </row>
    <row r="486" spans="1:44" s="126" customFormat="1" ht="10.7" customHeight="1">
      <c r="A486" s="179"/>
      <c r="B486" s="179"/>
      <c r="C486" s="179"/>
      <c r="D486" s="179"/>
      <c r="E486" s="179"/>
      <c r="F486" s="179"/>
      <c r="G486" s="179"/>
      <c r="H486" s="179"/>
      <c r="I486" s="179"/>
      <c r="J486" s="179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80"/>
      <c r="AP486" s="180"/>
      <c r="AQ486" s="180"/>
      <c r="AR486" s="97"/>
    </row>
    <row r="487" spans="1:44" s="126" customFormat="1" ht="10.7" customHeight="1">
      <c r="A487" s="179"/>
      <c r="B487" s="179"/>
      <c r="C487" s="179"/>
      <c r="D487" s="179"/>
      <c r="E487" s="179"/>
      <c r="F487" s="179"/>
      <c r="G487" s="179"/>
      <c r="H487" s="179"/>
      <c r="I487" s="179"/>
      <c r="J487" s="179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80"/>
      <c r="AP487" s="180"/>
      <c r="AQ487" s="180"/>
      <c r="AR487" s="97"/>
    </row>
    <row r="488" spans="1:44" s="126" customFormat="1" ht="10.7" customHeight="1">
      <c r="A488" s="179"/>
      <c r="B488" s="179"/>
      <c r="C488" s="179"/>
      <c r="D488" s="179"/>
      <c r="E488" s="179"/>
      <c r="F488" s="179"/>
      <c r="G488" s="179"/>
      <c r="H488" s="179"/>
      <c r="I488" s="179"/>
      <c r="J488" s="179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80"/>
      <c r="AP488" s="180"/>
      <c r="AQ488" s="180"/>
      <c r="AR488" s="97"/>
    </row>
    <row r="489" spans="1:44" s="126" customFormat="1" ht="10.7" customHeight="1">
      <c r="A489" s="179"/>
      <c r="B489" s="179"/>
      <c r="C489" s="179"/>
      <c r="D489" s="179"/>
      <c r="E489" s="179"/>
      <c r="F489" s="179"/>
      <c r="G489" s="179"/>
      <c r="H489" s="179"/>
      <c r="I489" s="179"/>
      <c r="J489" s="179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80"/>
      <c r="AP489" s="180"/>
      <c r="AQ489" s="180"/>
      <c r="AR489" s="97"/>
    </row>
    <row r="490" spans="1:44" s="126" customFormat="1" ht="10.7" customHeight="1">
      <c r="A490" s="179"/>
      <c r="B490" s="179"/>
      <c r="C490" s="179"/>
      <c r="D490" s="179"/>
      <c r="E490" s="179"/>
      <c r="F490" s="179"/>
      <c r="G490" s="179"/>
      <c r="H490" s="179"/>
      <c r="I490" s="179"/>
      <c r="J490" s="179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80"/>
      <c r="AP490" s="180"/>
      <c r="AQ490" s="180"/>
      <c r="AR490" s="97"/>
    </row>
    <row r="491" spans="1:44" s="126" customFormat="1" ht="10.7" customHeight="1">
      <c r="A491" s="179"/>
      <c r="B491" s="179"/>
      <c r="C491" s="179"/>
      <c r="D491" s="179"/>
      <c r="E491" s="179"/>
      <c r="F491" s="179"/>
      <c r="G491" s="179"/>
      <c r="H491" s="179"/>
      <c r="I491" s="179"/>
      <c r="J491" s="179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80"/>
      <c r="AP491" s="180"/>
      <c r="AQ491" s="180"/>
      <c r="AR491" s="97"/>
    </row>
    <row r="492" spans="1:44" s="126" customFormat="1" ht="10.7" customHeight="1">
      <c r="A492" s="179"/>
      <c r="B492" s="179"/>
      <c r="C492" s="179"/>
      <c r="D492" s="179"/>
      <c r="E492" s="179"/>
      <c r="F492" s="179"/>
      <c r="G492" s="179"/>
      <c r="H492" s="179"/>
      <c r="I492" s="179"/>
      <c r="J492" s="179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80"/>
      <c r="AP492" s="180"/>
      <c r="AQ492" s="180"/>
      <c r="AR492" s="97"/>
    </row>
    <row r="493" spans="1:44" s="126" customFormat="1" ht="10.7" customHeight="1">
      <c r="A493" s="179"/>
      <c r="B493" s="179"/>
      <c r="C493" s="179"/>
      <c r="D493" s="179"/>
      <c r="E493" s="179"/>
      <c r="F493" s="179"/>
      <c r="G493" s="179"/>
      <c r="H493" s="179"/>
      <c r="I493" s="179"/>
      <c r="J493" s="179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80"/>
      <c r="AP493" s="180"/>
      <c r="AQ493" s="180"/>
      <c r="AR493" s="97"/>
    </row>
    <row r="494" spans="1:44" s="126" customFormat="1" ht="10.7" customHeight="1">
      <c r="A494" s="179"/>
      <c r="B494" s="179"/>
      <c r="C494" s="179"/>
      <c r="D494" s="179"/>
      <c r="E494" s="179"/>
      <c r="F494" s="179"/>
      <c r="G494" s="179"/>
      <c r="H494" s="179"/>
      <c r="I494" s="179"/>
      <c r="J494" s="179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80"/>
      <c r="AP494" s="180"/>
      <c r="AQ494" s="180"/>
      <c r="AR494" s="97"/>
    </row>
    <row r="495" spans="1:44" s="126" customFormat="1" ht="10.7" customHeight="1">
      <c r="A495" s="179"/>
      <c r="B495" s="179"/>
      <c r="C495" s="179"/>
      <c r="D495" s="179"/>
      <c r="E495" s="179"/>
      <c r="F495" s="179"/>
      <c r="G495" s="179"/>
      <c r="H495" s="179"/>
      <c r="I495" s="179"/>
      <c r="J495" s="179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80"/>
      <c r="AP495" s="180"/>
      <c r="AQ495" s="180"/>
      <c r="AR495" s="97"/>
    </row>
    <row r="496" spans="1:44" s="126" customFormat="1" ht="10.7" customHeight="1">
      <c r="A496" s="179"/>
      <c r="B496" s="179"/>
      <c r="C496" s="179"/>
      <c r="D496" s="179"/>
      <c r="E496" s="179"/>
      <c r="F496" s="179"/>
      <c r="G496" s="179"/>
      <c r="H496" s="179"/>
      <c r="I496" s="179"/>
      <c r="J496" s="179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80"/>
      <c r="AP496" s="180"/>
      <c r="AQ496" s="180"/>
      <c r="AR496" s="97"/>
    </row>
    <row r="497" spans="1:44" s="126" customFormat="1" ht="10.7" customHeight="1">
      <c r="A497" s="179"/>
      <c r="B497" s="179"/>
      <c r="C497" s="179"/>
      <c r="D497" s="179"/>
      <c r="E497" s="179"/>
      <c r="F497" s="179"/>
      <c r="G497" s="179"/>
      <c r="H497" s="179"/>
      <c r="I497" s="179"/>
      <c r="J497" s="179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80"/>
      <c r="AP497" s="180"/>
      <c r="AQ497" s="180"/>
      <c r="AR497" s="97"/>
    </row>
    <row r="498" spans="1:44" s="126" customFormat="1" ht="10.7" customHeight="1">
      <c r="A498" s="179"/>
      <c r="B498" s="179"/>
      <c r="C498" s="179"/>
      <c r="D498" s="179"/>
      <c r="E498" s="179"/>
      <c r="F498" s="179"/>
      <c r="G498" s="179"/>
      <c r="H498" s="179"/>
      <c r="I498" s="179"/>
      <c r="J498" s="179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80"/>
      <c r="AP498" s="180"/>
      <c r="AQ498" s="180"/>
      <c r="AR498" s="97"/>
    </row>
    <row r="499" spans="1:44" s="126" customFormat="1" ht="10.7" customHeight="1">
      <c r="A499" s="179"/>
      <c r="B499" s="179"/>
      <c r="C499" s="179"/>
      <c r="D499" s="179"/>
      <c r="E499" s="179"/>
      <c r="F499" s="179"/>
      <c r="G499" s="179"/>
      <c r="H499" s="179"/>
      <c r="I499" s="179"/>
      <c r="J499" s="179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80"/>
      <c r="AP499" s="180"/>
      <c r="AQ499" s="180"/>
      <c r="AR499" s="97"/>
    </row>
    <row r="500" spans="1:44" s="126" customFormat="1" ht="10.7" customHeight="1">
      <c r="A500" s="179"/>
      <c r="B500" s="179"/>
      <c r="C500" s="179"/>
      <c r="D500" s="179"/>
      <c r="E500" s="179"/>
      <c r="F500" s="179"/>
      <c r="G500" s="179"/>
      <c r="H500" s="179"/>
      <c r="I500" s="179"/>
      <c r="J500" s="179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80"/>
      <c r="AP500" s="180"/>
      <c r="AQ500" s="180"/>
      <c r="AR500" s="97"/>
    </row>
    <row r="501" spans="1:44" s="126" customFormat="1" ht="10.7" customHeight="1">
      <c r="A501" s="179"/>
      <c r="B501" s="179"/>
      <c r="C501" s="179"/>
      <c r="D501" s="179"/>
      <c r="E501" s="179"/>
      <c r="F501" s="179"/>
      <c r="G501" s="179"/>
      <c r="H501" s="179"/>
      <c r="I501" s="179"/>
      <c r="J501" s="179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80"/>
      <c r="AP501" s="180"/>
      <c r="AQ501" s="180"/>
      <c r="AR501" s="97"/>
    </row>
    <row r="502" spans="1:44" s="126" customFormat="1" ht="10.7" customHeight="1">
      <c r="A502" s="179"/>
      <c r="B502" s="179"/>
      <c r="C502" s="179"/>
      <c r="D502" s="179"/>
      <c r="E502" s="179"/>
      <c r="F502" s="179"/>
      <c r="G502" s="179"/>
      <c r="H502" s="179"/>
      <c r="I502" s="179"/>
      <c r="J502" s="179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80"/>
      <c r="AP502" s="180"/>
      <c r="AQ502" s="180"/>
      <c r="AR502" s="97"/>
    </row>
    <row r="503" spans="1:44" s="126" customFormat="1" ht="10.7" customHeight="1">
      <c r="A503" s="179"/>
      <c r="B503" s="179"/>
      <c r="C503" s="179"/>
      <c r="D503" s="179"/>
      <c r="E503" s="179"/>
      <c r="F503" s="179"/>
      <c r="G503" s="179"/>
      <c r="H503" s="179"/>
      <c r="I503" s="179"/>
      <c r="J503" s="179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80"/>
      <c r="AP503" s="180"/>
      <c r="AQ503" s="180"/>
      <c r="AR503" s="97"/>
    </row>
    <row r="504" spans="1:44" s="126" customFormat="1" ht="10.7" customHeight="1">
      <c r="A504" s="179"/>
      <c r="B504" s="179"/>
      <c r="C504" s="179"/>
      <c r="D504" s="179"/>
      <c r="E504" s="179"/>
      <c r="F504" s="179"/>
      <c r="G504" s="179"/>
      <c r="H504" s="179"/>
      <c r="I504" s="179"/>
      <c r="J504" s="179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80"/>
      <c r="AP504" s="180"/>
      <c r="AQ504" s="180"/>
      <c r="AR504" s="97"/>
    </row>
    <row r="505" spans="1:44" s="126" customFormat="1" ht="10.7" customHeight="1">
      <c r="A505" s="179"/>
      <c r="B505" s="179"/>
      <c r="C505" s="179"/>
      <c r="D505" s="179"/>
      <c r="E505" s="179"/>
      <c r="F505" s="179"/>
      <c r="G505" s="179"/>
      <c r="H505" s="179"/>
      <c r="I505" s="179"/>
      <c r="J505" s="179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80"/>
      <c r="AP505" s="180"/>
      <c r="AQ505" s="180"/>
      <c r="AR505" s="97"/>
    </row>
    <row r="506" spans="1:44" s="126" customFormat="1" ht="10.7" customHeight="1">
      <c r="A506" s="179"/>
      <c r="B506" s="179"/>
      <c r="C506" s="179"/>
      <c r="D506" s="179"/>
      <c r="E506" s="179"/>
      <c r="F506" s="179"/>
      <c r="G506" s="179"/>
      <c r="H506" s="179"/>
      <c r="I506" s="179"/>
      <c r="J506" s="179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80"/>
      <c r="AP506" s="180"/>
      <c r="AQ506" s="180"/>
      <c r="AR506" s="97"/>
    </row>
    <row r="507" spans="1:44" s="126" customFormat="1" ht="10.7" customHeight="1">
      <c r="A507" s="179"/>
      <c r="B507" s="179"/>
      <c r="C507" s="179"/>
      <c r="D507" s="179"/>
      <c r="E507" s="179"/>
      <c r="F507" s="179"/>
      <c r="G507" s="179"/>
      <c r="H507" s="179"/>
      <c r="I507" s="179"/>
      <c r="J507" s="179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80"/>
      <c r="AP507" s="180"/>
      <c r="AQ507" s="180"/>
      <c r="AR507" s="97"/>
    </row>
    <row r="508" spans="1:44" s="126" customFormat="1" ht="10.7" customHeight="1">
      <c r="A508" s="179"/>
      <c r="B508" s="179"/>
      <c r="C508" s="179"/>
      <c r="D508" s="179"/>
      <c r="E508" s="179"/>
      <c r="F508" s="179"/>
      <c r="G508" s="179"/>
      <c r="H508" s="179"/>
      <c r="I508" s="179"/>
      <c r="J508" s="179"/>
      <c r="K508" s="179"/>
      <c r="L508" s="179"/>
      <c r="M508" s="179"/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80"/>
      <c r="AP508" s="180"/>
      <c r="AQ508" s="180"/>
      <c r="AR508" s="97"/>
    </row>
    <row r="509" spans="1:44" s="126" customFormat="1" ht="10.7" customHeight="1">
      <c r="A509" s="179"/>
      <c r="B509" s="179"/>
      <c r="C509" s="179"/>
      <c r="D509" s="179"/>
      <c r="E509" s="179"/>
      <c r="F509" s="179"/>
      <c r="G509" s="179"/>
      <c r="H509" s="179"/>
      <c r="I509" s="179"/>
      <c r="J509" s="179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80"/>
      <c r="AP509" s="180"/>
      <c r="AQ509" s="180"/>
      <c r="AR509" s="97"/>
    </row>
    <row r="510" spans="1:44" s="126" customFormat="1" ht="10.7" customHeight="1">
      <c r="A510" s="179"/>
      <c r="B510" s="179"/>
      <c r="C510" s="179"/>
      <c r="D510" s="179"/>
      <c r="E510" s="179"/>
      <c r="F510" s="179"/>
      <c r="G510" s="179"/>
      <c r="H510" s="179"/>
      <c r="I510" s="179"/>
      <c r="J510" s="179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80"/>
      <c r="AP510" s="180"/>
      <c r="AQ510" s="180"/>
      <c r="AR510" s="97"/>
    </row>
    <row r="511" spans="1:44" s="126" customFormat="1" ht="10.7" customHeight="1">
      <c r="A511" s="179"/>
      <c r="B511" s="179"/>
      <c r="C511" s="179"/>
      <c r="D511" s="179"/>
      <c r="E511" s="179"/>
      <c r="F511" s="179"/>
      <c r="G511" s="179"/>
      <c r="H511" s="179"/>
      <c r="I511" s="179"/>
      <c r="J511" s="179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80"/>
      <c r="AP511" s="180"/>
      <c r="AQ511" s="180"/>
      <c r="AR511" s="97"/>
    </row>
    <row r="512" spans="1:44" s="126" customFormat="1" ht="10.7" customHeight="1">
      <c r="A512" s="179"/>
      <c r="B512" s="179"/>
      <c r="C512" s="179"/>
      <c r="D512" s="179"/>
      <c r="E512" s="179"/>
      <c r="F512" s="179"/>
      <c r="G512" s="179"/>
      <c r="H512" s="179"/>
      <c r="I512" s="179"/>
      <c r="J512" s="179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80"/>
      <c r="AP512" s="180"/>
      <c r="AQ512" s="180"/>
      <c r="AR512" s="97"/>
    </row>
    <row r="513" spans="1:44" s="126" customFormat="1" ht="10.7" customHeight="1">
      <c r="A513" s="179"/>
      <c r="B513" s="179"/>
      <c r="C513" s="179"/>
      <c r="D513" s="179"/>
      <c r="E513" s="179"/>
      <c r="F513" s="179"/>
      <c r="G513" s="179"/>
      <c r="H513" s="179"/>
      <c r="I513" s="179"/>
      <c r="J513" s="179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80"/>
      <c r="AP513" s="180"/>
      <c r="AQ513" s="180"/>
      <c r="AR513" s="97"/>
    </row>
    <row r="514" spans="1:44" s="126" customFormat="1" ht="10.7" customHeight="1">
      <c r="A514" s="179"/>
      <c r="B514" s="179"/>
      <c r="C514" s="179"/>
      <c r="D514" s="179"/>
      <c r="E514" s="179"/>
      <c r="F514" s="179"/>
      <c r="G514" s="179"/>
      <c r="H514" s="179"/>
      <c r="I514" s="179"/>
      <c r="J514" s="179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80"/>
      <c r="AP514" s="180"/>
      <c r="AQ514" s="180"/>
      <c r="AR514" s="97"/>
    </row>
    <row r="515" spans="1:44" s="126" customFormat="1" ht="10.7" customHeight="1">
      <c r="A515" s="179"/>
      <c r="B515" s="179"/>
      <c r="C515" s="179"/>
      <c r="D515" s="179"/>
      <c r="E515" s="179"/>
      <c r="F515" s="179"/>
      <c r="G515" s="179"/>
      <c r="H515" s="179"/>
      <c r="I515" s="179"/>
      <c r="J515" s="179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80"/>
      <c r="AP515" s="180"/>
      <c r="AQ515" s="180"/>
      <c r="AR515" s="97"/>
    </row>
    <row r="516" spans="1:44" s="126" customFormat="1" ht="10.7" customHeight="1">
      <c r="A516" s="179"/>
      <c r="B516" s="179"/>
      <c r="C516" s="179"/>
      <c r="D516" s="179"/>
      <c r="E516" s="179"/>
      <c r="F516" s="179"/>
      <c r="G516" s="179"/>
      <c r="H516" s="179"/>
      <c r="I516" s="179"/>
      <c r="J516" s="179"/>
      <c r="K516" s="179"/>
      <c r="L516" s="179"/>
      <c r="M516" s="179"/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80"/>
      <c r="AP516" s="180"/>
      <c r="AQ516" s="180"/>
      <c r="AR516" s="97"/>
    </row>
    <row r="517" spans="1:44" s="126" customFormat="1" ht="10.7" customHeight="1">
      <c r="A517" s="179"/>
      <c r="B517" s="179"/>
      <c r="C517" s="179"/>
      <c r="D517" s="179"/>
      <c r="E517" s="179"/>
      <c r="F517" s="179"/>
      <c r="G517" s="179"/>
      <c r="H517" s="179"/>
      <c r="I517" s="179"/>
      <c r="J517" s="179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80"/>
      <c r="AP517" s="180"/>
      <c r="AQ517" s="180"/>
      <c r="AR517" s="97"/>
    </row>
    <row r="518" spans="1:44" s="126" customFormat="1" ht="10.7" customHeight="1">
      <c r="A518" s="179"/>
      <c r="B518" s="179"/>
      <c r="C518" s="179"/>
      <c r="D518" s="179"/>
      <c r="E518" s="179"/>
      <c r="F518" s="179"/>
      <c r="G518" s="179"/>
      <c r="H518" s="179"/>
      <c r="I518" s="179"/>
      <c r="J518" s="179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80"/>
      <c r="AP518" s="180"/>
      <c r="AQ518" s="180"/>
      <c r="AR518" s="97"/>
    </row>
    <row r="519" spans="1:44" s="126" customFormat="1" ht="10.7" customHeight="1">
      <c r="A519" s="179"/>
      <c r="B519" s="179"/>
      <c r="C519" s="179"/>
      <c r="D519" s="179"/>
      <c r="E519" s="179"/>
      <c r="F519" s="179"/>
      <c r="G519" s="179"/>
      <c r="H519" s="179"/>
      <c r="I519" s="179"/>
      <c r="J519" s="179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80"/>
      <c r="AP519" s="180"/>
      <c r="AQ519" s="180"/>
      <c r="AR519" s="97"/>
    </row>
    <row r="520" spans="1:44" s="126" customFormat="1" ht="10.7" customHeight="1">
      <c r="A520" s="179"/>
      <c r="B520" s="179"/>
      <c r="C520" s="179"/>
      <c r="D520" s="179"/>
      <c r="E520" s="179"/>
      <c r="F520" s="179"/>
      <c r="G520" s="179"/>
      <c r="H520" s="179"/>
      <c r="I520" s="179"/>
      <c r="J520" s="179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80"/>
      <c r="AP520" s="180"/>
      <c r="AQ520" s="180"/>
      <c r="AR520" s="97"/>
    </row>
    <row r="521" spans="1:44" s="126" customFormat="1" ht="10.7" customHeight="1">
      <c r="A521" s="179"/>
      <c r="B521" s="179"/>
      <c r="C521" s="179"/>
      <c r="D521" s="179"/>
      <c r="E521" s="179"/>
      <c r="F521" s="179"/>
      <c r="G521" s="179"/>
      <c r="H521" s="179"/>
      <c r="I521" s="179"/>
      <c r="J521" s="179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80"/>
      <c r="AP521" s="180"/>
      <c r="AQ521" s="180"/>
      <c r="AR521" s="97"/>
    </row>
    <row r="522" spans="1:44" s="126" customFormat="1" ht="10.7" customHeight="1">
      <c r="A522" s="179"/>
      <c r="B522" s="179"/>
      <c r="C522" s="179"/>
      <c r="D522" s="179"/>
      <c r="E522" s="179"/>
      <c r="F522" s="179"/>
      <c r="G522" s="179"/>
      <c r="H522" s="179"/>
      <c r="I522" s="179"/>
      <c r="J522" s="179"/>
      <c r="K522" s="179"/>
      <c r="L522" s="179"/>
      <c r="M522" s="179"/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80"/>
      <c r="AP522" s="180"/>
      <c r="AQ522" s="180"/>
      <c r="AR522" s="97"/>
    </row>
    <row r="523" spans="1:44" s="126" customFormat="1" ht="10.7" customHeight="1">
      <c r="A523" s="179"/>
      <c r="B523" s="179"/>
      <c r="C523" s="179"/>
      <c r="D523" s="179"/>
      <c r="E523" s="179"/>
      <c r="F523" s="179"/>
      <c r="G523" s="179"/>
      <c r="H523" s="179"/>
      <c r="I523" s="179"/>
      <c r="J523" s="179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80"/>
      <c r="AP523" s="180"/>
      <c r="AQ523" s="180"/>
      <c r="AR523" s="97"/>
    </row>
    <row r="524" spans="1:44" s="126" customFormat="1" ht="10.7" customHeight="1">
      <c r="A524" s="179"/>
      <c r="B524" s="179"/>
      <c r="C524" s="179"/>
      <c r="D524" s="179"/>
      <c r="E524" s="179"/>
      <c r="F524" s="179"/>
      <c r="G524" s="179"/>
      <c r="H524" s="179"/>
      <c r="I524" s="179"/>
      <c r="J524" s="179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80"/>
      <c r="AP524" s="180"/>
      <c r="AQ524" s="180"/>
      <c r="AR524" s="97"/>
    </row>
    <row r="525" spans="1:44" s="126" customFormat="1" ht="10.7" customHeight="1">
      <c r="A525" s="179"/>
      <c r="B525" s="179"/>
      <c r="C525" s="179"/>
      <c r="D525" s="179"/>
      <c r="E525" s="179"/>
      <c r="F525" s="179"/>
      <c r="G525" s="179"/>
      <c r="H525" s="179"/>
      <c r="I525" s="179"/>
      <c r="J525" s="179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80"/>
      <c r="AP525" s="180"/>
      <c r="AQ525" s="180"/>
      <c r="AR525" s="97"/>
    </row>
    <row r="526" spans="1:44" s="126" customFormat="1" ht="10.7" customHeight="1">
      <c r="A526" s="179"/>
      <c r="B526" s="179"/>
      <c r="C526" s="179"/>
      <c r="D526" s="179"/>
      <c r="E526" s="179"/>
      <c r="F526" s="179"/>
      <c r="G526" s="179"/>
      <c r="H526" s="179"/>
      <c r="I526" s="179"/>
      <c r="J526" s="179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80"/>
      <c r="AP526" s="180"/>
      <c r="AQ526" s="180"/>
      <c r="AR526" s="97"/>
    </row>
    <row r="527" spans="1:44" s="126" customFormat="1" ht="10.7" customHeight="1">
      <c r="A527" s="179"/>
      <c r="B527" s="179"/>
      <c r="C527" s="179"/>
      <c r="D527" s="179"/>
      <c r="E527" s="179"/>
      <c r="F527" s="179"/>
      <c r="G527" s="179"/>
      <c r="H527" s="179"/>
      <c r="I527" s="179"/>
      <c r="J527" s="179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80"/>
      <c r="AP527" s="180"/>
      <c r="AQ527" s="180"/>
      <c r="AR527" s="97"/>
    </row>
    <row r="528" spans="1:44" s="126" customFormat="1" ht="10.7" customHeight="1">
      <c r="A528" s="179"/>
      <c r="B528" s="179"/>
      <c r="C528" s="179"/>
      <c r="D528" s="179"/>
      <c r="E528" s="179"/>
      <c r="F528" s="179"/>
      <c r="G528" s="179"/>
      <c r="H528" s="179"/>
      <c r="I528" s="179"/>
      <c r="J528" s="179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80"/>
      <c r="AP528" s="180"/>
      <c r="AQ528" s="180"/>
      <c r="AR528" s="97"/>
    </row>
    <row r="529" spans="1:44" s="126" customFormat="1" ht="10.7" customHeight="1">
      <c r="A529" s="179"/>
      <c r="B529" s="179"/>
      <c r="C529" s="179"/>
      <c r="D529" s="179"/>
      <c r="E529" s="179"/>
      <c r="F529" s="179"/>
      <c r="G529" s="179"/>
      <c r="H529" s="179"/>
      <c r="I529" s="179"/>
      <c r="J529" s="179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80"/>
      <c r="AP529" s="180"/>
      <c r="AQ529" s="180"/>
      <c r="AR529" s="97"/>
    </row>
    <row r="530" spans="1:44" s="126" customFormat="1" ht="10.7" customHeight="1">
      <c r="A530" s="179"/>
      <c r="B530" s="179"/>
      <c r="C530" s="179"/>
      <c r="D530" s="179"/>
      <c r="E530" s="179"/>
      <c r="F530" s="179"/>
      <c r="G530" s="179"/>
      <c r="H530" s="179"/>
      <c r="I530" s="179"/>
      <c r="J530" s="179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80"/>
      <c r="AP530" s="180"/>
      <c r="AQ530" s="180"/>
      <c r="AR530" s="97"/>
    </row>
    <row r="531" spans="1:44" s="126" customFormat="1" ht="10.7" customHeight="1">
      <c r="A531" s="179"/>
      <c r="B531" s="179"/>
      <c r="C531" s="179"/>
      <c r="D531" s="179"/>
      <c r="E531" s="179"/>
      <c r="F531" s="179"/>
      <c r="G531" s="179"/>
      <c r="H531" s="179"/>
      <c r="I531" s="179"/>
      <c r="J531" s="179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80"/>
      <c r="AP531" s="180"/>
      <c r="AQ531" s="180"/>
      <c r="AR531" s="97"/>
    </row>
    <row r="532" spans="1:44" s="126" customFormat="1" ht="10.7" customHeight="1">
      <c r="A532" s="179"/>
      <c r="B532" s="179"/>
      <c r="C532" s="179"/>
      <c r="D532" s="179"/>
      <c r="E532" s="179"/>
      <c r="F532" s="179"/>
      <c r="G532" s="179"/>
      <c r="H532" s="179"/>
      <c r="I532" s="179"/>
      <c r="J532" s="179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80"/>
      <c r="AP532" s="180"/>
      <c r="AQ532" s="180"/>
      <c r="AR532" s="97"/>
    </row>
    <row r="533" spans="1:44" s="126" customFormat="1" ht="10.7" customHeight="1">
      <c r="A533" s="179"/>
      <c r="B533" s="179"/>
      <c r="C533" s="179"/>
      <c r="D533" s="179"/>
      <c r="E533" s="179"/>
      <c r="F533" s="179"/>
      <c r="G533" s="179"/>
      <c r="H533" s="179"/>
      <c r="I533" s="179"/>
      <c r="J533" s="179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80"/>
      <c r="AP533" s="180"/>
      <c r="AQ533" s="180"/>
      <c r="AR533" s="97"/>
    </row>
    <row r="534" spans="1:44" s="126" customFormat="1" ht="10.7" customHeight="1">
      <c r="A534" s="179"/>
      <c r="B534" s="179"/>
      <c r="C534" s="179"/>
      <c r="D534" s="179"/>
      <c r="E534" s="179"/>
      <c r="F534" s="179"/>
      <c r="G534" s="179"/>
      <c r="H534" s="179"/>
      <c r="I534" s="179"/>
      <c r="J534" s="179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80"/>
      <c r="AP534" s="180"/>
      <c r="AQ534" s="180"/>
      <c r="AR534" s="97"/>
    </row>
    <row r="535" spans="1:44" s="126" customFormat="1" ht="10.7" customHeight="1">
      <c r="A535" s="179"/>
      <c r="B535" s="179"/>
      <c r="C535" s="179"/>
      <c r="D535" s="179"/>
      <c r="E535" s="179"/>
      <c r="F535" s="179"/>
      <c r="G535" s="179"/>
      <c r="H535" s="179"/>
      <c r="I535" s="179"/>
      <c r="J535" s="179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80"/>
      <c r="AP535" s="180"/>
      <c r="AQ535" s="180"/>
      <c r="AR535" s="97"/>
    </row>
    <row r="536" spans="1:44" s="126" customFormat="1" ht="10.7" customHeight="1">
      <c r="A536" s="179"/>
      <c r="B536" s="179"/>
      <c r="C536" s="179"/>
      <c r="D536" s="179"/>
      <c r="E536" s="179"/>
      <c r="F536" s="179"/>
      <c r="G536" s="179"/>
      <c r="H536" s="179"/>
      <c r="I536" s="179"/>
      <c r="J536" s="179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80"/>
      <c r="AP536" s="180"/>
      <c r="AQ536" s="180"/>
      <c r="AR536" s="97"/>
    </row>
    <row r="537" spans="1:44" s="126" customFormat="1" ht="10.7" customHeight="1">
      <c r="A537" s="179"/>
      <c r="B537" s="179"/>
      <c r="C537" s="179"/>
      <c r="D537" s="179"/>
      <c r="E537" s="179"/>
      <c r="F537" s="179"/>
      <c r="G537" s="179"/>
      <c r="H537" s="179"/>
      <c r="I537" s="179"/>
      <c r="J537" s="179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80"/>
      <c r="AP537" s="180"/>
      <c r="AQ537" s="180"/>
      <c r="AR537" s="97"/>
    </row>
    <row r="538" spans="1:44" s="126" customFormat="1" ht="10.7" customHeight="1">
      <c r="A538" s="179"/>
      <c r="B538" s="179"/>
      <c r="C538" s="179"/>
      <c r="D538" s="179"/>
      <c r="E538" s="179"/>
      <c r="F538" s="179"/>
      <c r="G538" s="179"/>
      <c r="H538" s="179"/>
      <c r="I538" s="179"/>
      <c r="J538" s="179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80"/>
      <c r="AP538" s="180"/>
      <c r="AQ538" s="180"/>
      <c r="AR538" s="97"/>
    </row>
    <row r="539" spans="1:44" s="126" customFormat="1" ht="10.7" customHeight="1">
      <c r="A539" s="179"/>
      <c r="B539" s="179"/>
      <c r="C539" s="179"/>
      <c r="D539" s="179"/>
      <c r="E539" s="179"/>
      <c r="F539" s="179"/>
      <c r="G539" s="179"/>
      <c r="H539" s="179"/>
      <c r="I539" s="179"/>
      <c r="J539" s="179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80"/>
      <c r="AP539" s="180"/>
      <c r="AQ539" s="180"/>
      <c r="AR539" s="97"/>
    </row>
    <row r="540" spans="1:44" s="126" customFormat="1" ht="10.7" customHeight="1">
      <c r="A540" s="179"/>
      <c r="B540" s="179"/>
      <c r="C540" s="179"/>
      <c r="D540" s="179"/>
      <c r="E540" s="179"/>
      <c r="F540" s="179"/>
      <c r="G540" s="179"/>
      <c r="H540" s="179"/>
      <c r="I540" s="179"/>
      <c r="J540" s="179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80"/>
      <c r="AP540" s="180"/>
      <c r="AQ540" s="180"/>
      <c r="AR540" s="97"/>
    </row>
    <row r="541" spans="1:44" s="126" customFormat="1" ht="10.7" customHeight="1">
      <c r="A541" s="179"/>
      <c r="B541" s="179"/>
      <c r="C541" s="179"/>
      <c r="D541" s="179"/>
      <c r="E541" s="179"/>
      <c r="F541" s="179"/>
      <c r="G541" s="179"/>
      <c r="H541" s="179"/>
      <c r="I541" s="179"/>
      <c r="J541" s="179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80"/>
      <c r="AP541" s="180"/>
      <c r="AQ541" s="180"/>
      <c r="AR541" s="97"/>
    </row>
    <row r="542" spans="1:44" s="126" customFormat="1" ht="10.7" customHeight="1">
      <c r="A542" s="179"/>
      <c r="B542" s="179"/>
      <c r="C542" s="179"/>
      <c r="D542" s="179"/>
      <c r="E542" s="179"/>
      <c r="F542" s="179"/>
      <c r="G542" s="179"/>
      <c r="H542" s="179"/>
      <c r="I542" s="179"/>
      <c r="J542" s="179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80"/>
      <c r="AP542" s="180"/>
      <c r="AQ542" s="180"/>
      <c r="AR542" s="97"/>
    </row>
    <row r="543" spans="1:44" s="126" customFormat="1" ht="10.7" customHeight="1">
      <c r="A543" s="179"/>
      <c r="B543" s="179"/>
      <c r="C543" s="179"/>
      <c r="D543" s="179"/>
      <c r="E543" s="179"/>
      <c r="F543" s="179"/>
      <c r="G543" s="179"/>
      <c r="H543" s="179"/>
      <c r="I543" s="179"/>
      <c r="J543" s="179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80"/>
      <c r="AP543" s="180"/>
      <c r="AQ543" s="180"/>
      <c r="AR543" s="97"/>
    </row>
    <row r="544" spans="1:44" s="126" customFormat="1" ht="10.7" customHeight="1">
      <c r="A544" s="179"/>
      <c r="B544" s="179"/>
      <c r="C544" s="179"/>
      <c r="D544" s="179"/>
      <c r="E544" s="179"/>
      <c r="F544" s="179"/>
      <c r="G544" s="179"/>
      <c r="H544" s="179"/>
      <c r="I544" s="179"/>
      <c r="J544" s="179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80"/>
      <c r="AP544" s="180"/>
      <c r="AQ544" s="180"/>
      <c r="AR544" s="97"/>
    </row>
    <row r="545" spans="1:44" s="126" customFormat="1" ht="10.7" customHeight="1">
      <c r="A545" s="179"/>
      <c r="B545" s="179"/>
      <c r="C545" s="179"/>
      <c r="D545" s="179"/>
      <c r="E545" s="179"/>
      <c r="F545" s="179"/>
      <c r="G545" s="179"/>
      <c r="H545" s="179"/>
      <c r="I545" s="179"/>
      <c r="J545" s="179"/>
      <c r="K545" s="179"/>
      <c r="L545" s="179"/>
      <c r="M545" s="179"/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80"/>
      <c r="AP545" s="180"/>
      <c r="AQ545" s="180"/>
      <c r="AR545" s="97"/>
    </row>
    <row r="546" spans="1:44" s="126" customFormat="1" ht="10.7" customHeight="1">
      <c r="A546" s="179"/>
      <c r="B546" s="179"/>
      <c r="C546" s="179"/>
      <c r="D546" s="179"/>
      <c r="E546" s="179"/>
      <c r="F546" s="179"/>
      <c r="G546" s="179"/>
      <c r="H546" s="179"/>
      <c r="I546" s="179"/>
      <c r="J546" s="179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80"/>
      <c r="AP546" s="180"/>
      <c r="AQ546" s="180"/>
      <c r="AR546" s="97"/>
    </row>
    <row r="547" spans="1:44" s="126" customFormat="1" ht="10.7" customHeight="1">
      <c r="A547" s="179"/>
      <c r="B547" s="179"/>
      <c r="C547" s="179"/>
      <c r="D547" s="179"/>
      <c r="E547" s="179"/>
      <c r="F547" s="179"/>
      <c r="G547" s="179"/>
      <c r="H547" s="179"/>
      <c r="I547" s="179"/>
      <c r="J547" s="179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80"/>
      <c r="AP547" s="180"/>
      <c r="AQ547" s="180"/>
      <c r="AR547" s="97"/>
    </row>
    <row r="548" spans="1:44" s="126" customFormat="1" ht="10.7" customHeight="1">
      <c r="A548" s="179"/>
      <c r="B548" s="179"/>
      <c r="C548" s="179"/>
      <c r="D548" s="179"/>
      <c r="E548" s="179"/>
      <c r="F548" s="179"/>
      <c r="G548" s="179"/>
      <c r="H548" s="179"/>
      <c r="I548" s="179"/>
      <c r="J548" s="179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80"/>
      <c r="AP548" s="180"/>
      <c r="AQ548" s="180"/>
      <c r="AR548" s="97"/>
    </row>
    <row r="549" spans="1:44" s="126" customFormat="1" ht="10.7" customHeight="1">
      <c r="A549" s="179"/>
      <c r="B549" s="179"/>
      <c r="C549" s="179"/>
      <c r="D549" s="179"/>
      <c r="E549" s="179"/>
      <c r="F549" s="179"/>
      <c r="G549" s="179"/>
      <c r="H549" s="179"/>
      <c r="I549" s="179"/>
      <c r="J549" s="179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80"/>
      <c r="AP549" s="180"/>
      <c r="AQ549" s="180"/>
      <c r="AR549" s="97"/>
    </row>
    <row r="550" spans="1:44" s="126" customFormat="1" ht="10.7" customHeight="1">
      <c r="A550" s="179"/>
      <c r="B550" s="179"/>
      <c r="C550" s="179"/>
      <c r="D550" s="179"/>
      <c r="E550" s="179"/>
      <c r="F550" s="179"/>
      <c r="G550" s="179"/>
      <c r="H550" s="179"/>
      <c r="I550" s="179"/>
      <c r="J550" s="179"/>
      <c r="K550" s="179"/>
      <c r="L550" s="179"/>
      <c r="M550" s="179"/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80"/>
      <c r="AP550" s="180"/>
      <c r="AQ550" s="180"/>
      <c r="AR550" s="97"/>
    </row>
    <row r="551" spans="1:44" s="126" customFormat="1" ht="10.7" customHeight="1">
      <c r="A551" s="179"/>
      <c r="B551" s="179"/>
      <c r="C551" s="179"/>
      <c r="D551" s="179"/>
      <c r="E551" s="179"/>
      <c r="F551" s="179"/>
      <c r="G551" s="179"/>
      <c r="H551" s="179"/>
      <c r="I551" s="179"/>
      <c r="J551" s="179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80"/>
      <c r="AP551" s="180"/>
      <c r="AQ551" s="180"/>
      <c r="AR551" s="97"/>
    </row>
    <row r="552" spans="1:44" s="126" customFormat="1" ht="10.7" customHeight="1">
      <c r="A552" s="179"/>
      <c r="B552" s="179"/>
      <c r="C552" s="179"/>
      <c r="D552" s="179"/>
      <c r="E552" s="179"/>
      <c r="F552" s="179"/>
      <c r="G552" s="179"/>
      <c r="H552" s="179"/>
      <c r="I552" s="179"/>
      <c r="J552" s="179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80"/>
      <c r="AP552" s="180"/>
      <c r="AQ552" s="180"/>
      <c r="AR552" s="97"/>
    </row>
    <row r="553" spans="1:44" s="126" customFormat="1" ht="10.7" customHeight="1">
      <c r="A553" s="179"/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80"/>
      <c r="AP553" s="180"/>
      <c r="AQ553" s="180"/>
      <c r="AR553" s="97"/>
    </row>
    <row r="554" spans="1:44" s="126" customFormat="1" ht="10.7" customHeight="1">
      <c r="A554" s="179"/>
      <c r="B554" s="179"/>
      <c r="C554" s="179"/>
      <c r="D554" s="179"/>
      <c r="E554" s="179"/>
      <c r="F554" s="179"/>
      <c r="G554" s="179"/>
      <c r="H554" s="179"/>
      <c r="I554" s="179"/>
      <c r="J554" s="179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80"/>
      <c r="AP554" s="180"/>
      <c r="AQ554" s="180"/>
      <c r="AR554" s="97"/>
    </row>
    <row r="555" spans="1:44" s="126" customFormat="1" ht="10.7" customHeight="1">
      <c r="A555" s="179"/>
      <c r="B555" s="179"/>
      <c r="C555" s="179"/>
      <c r="D555" s="179"/>
      <c r="E555" s="179"/>
      <c r="F555" s="179"/>
      <c r="G555" s="179"/>
      <c r="H555" s="179"/>
      <c r="I555" s="179"/>
      <c r="J555" s="179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80"/>
      <c r="AP555" s="180"/>
      <c r="AQ555" s="180"/>
      <c r="AR555" s="97"/>
    </row>
    <row r="556" spans="1:44" s="126" customFormat="1" ht="10.7" customHeight="1">
      <c r="A556" s="179"/>
      <c r="B556" s="179"/>
      <c r="C556" s="179"/>
      <c r="D556" s="179"/>
      <c r="E556" s="179"/>
      <c r="F556" s="179"/>
      <c r="G556" s="179"/>
      <c r="H556" s="179"/>
      <c r="I556" s="179"/>
      <c r="J556" s="179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80"/>
      <c r="AP556" s="180"/>
      <c r="AQ556" s="180"/>
      <c r="AR556" s="97"/>
    </row>
    <row r="557" spans="1:44" s="126" customFormat="1" ht="10.7" customHeight="1">
      <c r="A557" s="179"/>
      <c r="B557" s="179"/>
      <c r="C557" s="179"/>
      <c r="D557" s="179"/>
      <c r="E557" s="179"/>
      <c r="F557" s="179"/>
      <c r="G557" s="179"/>
      <c r="H557" s="179"/>
      <c r="I557" s="179"/>
      <c r="J557" s="179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80"/>
      <c r="AP557" s="180"/>
      <c r="AQ557" s="180"/>
      <c r="AR557" s="97"/>
    </row>
    <row r="558" spans="1:44" s="126" customFormat="1" ht="10.7" customHeight="1">
      <c r="A558" s="179"/>
      <c r="B558" s="179"/>
      <c r="C558" s="179"/>
      <c r="D558" s="179"/>
      <c r="E558" s="179"/>
      <c r="F558" s="179"/>
      <c r="G558" s="179"/>
      <c r="H558" s="179"/>
      <c r="I558" s="179"/>
      <c r="J558" s="179"/>
      <c r="K558" s="179"/>
      <c r="L558" s="179"/>
      <c r="M558" s="179"/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80"/>
      <c r="AP558" s="180"/>
      <c r="AQ558" s="180"/>
      <c r="AR558" s="97"/>
    </row>
    <row r="559" spans="1:44" s="126" customFormat="1" ht="10.7" customHeight="1">
      <c r="A559" s="179"/>
      <c r="B559" s="179"/>
      <c r="C559" s="179"/>
      <c r="D559" s="179"/>
      <c r="E559" s="179"/>
      <c r="F559" s="179"/>
      <c r="G559" s="179"/>
      <c r="H559" s="179"/>
      <c r="I559" s="179"/>
      <c r="J559" s="179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80"/>
      <c r="AP559" s="180"/>
      <c r="AQ559" s="180"/>
      <c r="AR559" s="97"/>
    </row>
    <row r="560" spans="1:44" s="126" customFormat="1" ht="10.7" customHeight="1">
      <c r="A560" s="179"/>
      <c r="B560" s="179"/>
      <c r="C560" s="179"/>
      <c r="D560" s="179"/>
      <c r="E560" s="179"/>
      <c r="F560" s="179"/>
      <c r="G560" s="179"/>
      <c r="H560" s="179"/>
      <c r="I560" s="179"/>
      <c r="J560" s="179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80"/>
      <c r="AP560" s="180"/>
      <c r="AQ560" s="180"/>
      <c r="AR560" s="97"/>
    </row>
    <row r="561" spans="1:44" s="126" customFormat="1" ht="10.7" customHeight="1">
      <c r="A561" s="179"/>
      <c r="B561" s="179"/>
      <c r="C561" s="179"/>
      <c r="D561" s="179"/>
      <c r="E561" s="179"/>
      <c r="F561" s="179"/>
      <c r="G561" s="179"/>
      <c r="H561" s="179"/>
      <c r="I561" s="179"/>
      <c r="J561" s="179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80"/>
      <c r="AP561" s="180"/>
      <c r="AQ561" s="180"/>
      <c r="AR561" s="97"/>
    </row>
    <row r="562" spans="1:44" s="126" customFormat="1" ht="10.7" customHeight="1">
      <c r="A562" s="179"/>
      <c r="B562" s="179"/>
      <c r="C562" s="179"/>
      <c r="D562" s="179"/>
      <c r="E562" s="179"/>
      <c r="F562" s="179"/>
      <c r="G562" s="179"/>
      <c r="H562" s="179"/>
      <c r="I562" s="179"/>
      <c r="J562" s="179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80"/>
      <c r="AP562" s="180"/>
      <c r="AQ562" s="180"/>
      <c r="AR562" s="97"/>
    </row>
    <row r="563" spans="1:44" s="126" customFormat="1" ht="10.7" customHeight="1">
      <c r="A563" s="179"/>
      <c r="B563" s="179"/>
      <c r="C563" s="179"/>
      <c r="D563" s="179"/>
      <c r="E563" s="179"/>
      <c r="F563" s="179"/>
      <c r="G563" s="179"/>
      <c r="H563" s="179"/>
      <c r="I563" s="179"/>
      <c r="J563" s="179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80"/>
      <c r="AP563" s="180"/>
      <c r="AQ563" s="180"/>
      <c r="AR563" s="97"/>
    </row>
    <row r="564" spans="1:44" s="126" customFormat="1" ht="10.7" customHeight="1">
      <c r="A564" s="179"/>
      <c r="B564" s="179"/>
      <c r="C564" s="179"/>
      <c r="D564" s="179"/>
      <c r="E564" s="179"/>
      <c r="F564" s="179"/>
      <c r="G564" s="179"/>
      <c r="H564" s="179"/>
      <c r="I564" s="179"/>
      <c r="J564" s="179"/>
      <c r="K564" s="179"/>
      <c r="L564" s="179"/>
      <c r="M564" s="179"/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80"/>
      <c r="AP564" s="180"/>
      <c r="AQ564" s="180"/>
      <c r="AR564" s="97"/>
    </row>
    <row r="565" spans="1:44" s="126" customFormat="1" ht="10.7" customHeight="1">
      <c r="A565" s="179"/>
      <c r="B565" s="179"/>
      <c r="C565" s="179"/>
      <c r="D565" s="179"/>
      <c r="E565" s="179"/>
      <c r="F565" s="179"/>
      <c r="G565" s="179"/>
      <c r="H565" s="179"/>
      <c r="I565" s="179"/>
      <c r="J565" s="179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80"/>
      <c r="AP565" s="180"/>
      <c r="AQ565" s="180"/>
      <c r="AR565" s="97"/>
    </row>
    <row r="566" spans="1:44" s="126" customFormat="1" ht="10.7" customHeight="1">
      <c r="A566" s="179"/>
      <c r="B566" s="179"/>
      <c r="C566" s="179"/>
      <c r="D566" s="179"/>
      <c r="E566" s="179"/>
      <c r="F566" s="179"/>
      <c r="G566" s="179"/>
      <c r="H566" s="179"/>
      <c r="I566" s="179"/>
      <c r="J566" s="179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80"/>
      <c r="AP566" s="180"/>
      <c r="AQ566" s="180"/>
      <c r="AR566" s="97"/>
    </row>
    <row r="567" spans="1:44" s="126" customFormat="1" ht="10.7" customHeight="1">
      <c r="A567" s="179"/>
      <c r="B567" s="179"/>
      <c r="C567" s="179"/>
      <c r="D567" s="179"/>
      <c r="E567" s="179"/>
      <c r="F567" s="179"/>
      <c r="G567" s="179"/>
      <c r="H567" s="179"/>
      <c r="I567" s="179"/>
      <c r="J567" s="179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80"/>
      <c r="AP567" s="180"/>
      <c r="AQ567" s="180"/>
      <c r="AR567" s="97"/>
    </row>
    <row r="568" spans="1:44" s="126" customFormat="1" ht="10.7" customHeight="1">
      <c r="A568" s="179"/>
      <c r="B568" s="179"/>
      <c r="C568" s="179"/>
      <c r="D568" s="179"/>
      <c r="E568" s="179"/>
      <c r="F568" s="179"/>
      <c r="G568" s="179"/>
      <c r="H568" s="179"/>
      <c r="I568" s="179"/>
      <c r="J568" s="179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80"/>
      <c r="AP568" s="180"/>
      <c r="AQ568" s="180"/>
      <c r="AR568" s="97"/>
    </row>
    <row r="569" spans="1:44" s="126" customFormat="1" ht="10.7" customHeight="1">
      <c r="A569" s="179"/>
      <c r="B569" s="179"/>
      <c r="C569" s="179"/>
      <c r="D569" s="179"/>
      <c r="E569" s="179"/>
      <c r="F569" s="179"/>
      <c r="G569" s="179"/>
      <c r="H569" s="179"/>
      <c r="I569" s="179"/>
      <c r="J569" s="179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80"/>
      <c r="AP569" s="180"/>
      <c r="AQ569" s="180"/>
      <c r="AR569" s="97"/>
    </row>
    <row r="570" spans="1:44" s="126" customFormat="1" ht="10.7" customHeight="1">
      <c r="A570" s="179"/>
      <c r="B570" s="179"/>
      <c r="C570" s="179"/>
      <c r="D570" s="179"/>
      <c r="E570" s="179"/>
      <c r="F570" s="179"/>
      <c r="G570" s="179"/>
      <c r="H570" s="179"/>
      <c r="I570" s="179"/>
      <c r="J570" s="179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80"/>
      <c r="AP570" s="180"/>
      <c r="AQ570" s="180"/>
      <c r="AR570" s="97"/>
    </row>
    <row r="571" spans="1:44" s="126" customFormat="1" ht="10.7" customHeight="1">
      <c r="A571" s="179"/>
      <c r="B571" s="179"/>
      <c r="C571" s="179"/>
      <c r="D571" s="179"/>
      <c r="E571" s="179"/>
      <c r="F571" s="179"/>
      <c r="G571" s="179"/>
      <c r="H571" s="179"/>
      <c r="I571" s="179"/>
      <c r="J571" s="179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80"/>
      <c r="AP571" s="180"/>
      <c r="AQ571" s="180"/>
      <c r="AR571" s="97"/>
    </row>
    <row r="572" spans="1:44" s="126" customFormat="1" ht="10.7" customHeight="1">
      <c r="A572" s="179"/>
      <c r="B572" s="179"/>
      <c r="C572" s="179"/>
      <c r="D572" s="179"/>
      <c r="E572" s="179"/>
      <c r="F572" s="179"/>
      <c r="G572" s="179"/>
      <c r="H572" s="179"/>
      <c r="I572" s="179"/>
      <c r="J572" s="179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80"/>
      <c r="AP572" s="180"/>
      <c r="AQ572" s="180"/>
      <c r="AR572" s="97"/>
    </row>
    <row r="573" spans="1:44" s="126" customFormat="1" ht="10.7" customHeight="1">
      <c r="A573" s="179"/>
      <c r="B573" s="179"/>
      <c r="C573" s="179"/>
      <c r="D573" s="179"/>
      <c r="E573" s="179"/>
      <c r="F573" s="179"/>
      <c r="G573" s="179"/>
      <c r="H573" s="179"/>
      <c r="I573" s="179"/>
      <c r="J573" s="179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80"/>
      <c r="AP573" s="180"/>
      <c r="AQ573" s="180"/>
      <c r="AR573" s="97"/>
    </row>
    <row r="574" spans="1:44" s="126" customFormat="1" ht="10.7" customHeight="1">
      <c r="A574" s="179"/>
      <c r="B574" s="179"/>
      <c r="C574" s="179"/>
      <c r="D574" s="179"/>
      <c r="E574" s="179"/>
      <c r="F574" s="179"/>
      <c r="G574" s="179"/>
      <c r="H574" s="179"/>
      <c r="I574" s="179"/>
      <c r="J574" s="179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80"/>
      <c r="AP574" s="180"/>
      <c r="AQ574" s="180"/>
      <c r="AR574" s="97"/>
    </row>
    <row r="575" spans="1:44" s="126" customFormat="1" ht="10.7" customHeight="1">
      <c r="A575" s="179"/>
      <c r="B575" s="179"/>
      <c r="C575" s="179"/>
      <c r="D575" s="179"/>
      <c r="E575" s="179"/>
      <c r="F575" s="179"/>
      <c r="G575" s="179"/>
      <c r="H575" s="179"/>
      <c r="I575" s="179"/>
      <c r="J575" s="179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80"/>
      <c r="AP575" s="180"/>
      <c r="AQ575" s="180"/>
      <c r="AR575" s="97"/>
    </row>
    <row r="576" spans="1:44" s="126" customFormat="1" ht="10.7" customHeight="1">
      <c r="A576" s="179"/>
      <c r="B576" s="179"/>
      <c r="C576" s="179"/>
      <c r="D576" s="179"/>
      <c r="E576" s="179"/>
      <c r="F576" s="179"/>
      <c r="G576" s="179"/>
      <c r="H576" s="179"/>
      <c r="I576" s="179"/>
      <c r="J576" s="179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80"/>
      <c r="AP576" s="180"/>
      <c r="AQ576" s="180"/>
      <c r="AR576" s="97"/>
    </row>
    <row r="577" spans="1:44" s="126" customFormat="1" ht="10.7" customHeight="1">
      <c r="A577" s="179"/>
      <c r="B577" s="179"/>
      <c r="C577" s="179"/>
      <c r="D577" s="179"/>
      <c r="E577" s="179"/>
      <c r="F577" s="179"/>
      <c r="G577" s="179"/>
      <c r="H577" s="179"/>
      <c r="I577" s="179"/>
      <c r="J577" s="179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80"/>
      <c r="AP577" s="180"/>
      <c r="AQ577" s="180"/>
      <c r="AR577" s="97"/>
    </row>
    <row r="578" spans="1:44" s="126" customFormat="1" ht="10.7" customHeight="1">
      <c r="A578" s="179"/>
      <c r="B578" s="179"/>
      <c r="C578" s="179"/>
      <c r="D578" s="179"/>
      <c r="E578" s="179"/>
      <c r="F578" s="179"/>
      <c r="G578" s="179"/>
      <c r="H578" s="179"/>
      <c r="I578" s="179"/>
      <c r="J578" s="179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80"/>
      <c r="AP578" s="180"/>
      <c r="AQ578" s="180"/>
      <c r="AR578" s="97"/>
    </row>
    <row r="579" spans="1:44" s="126" customFormat="1" ht="10.7" customHeight="1">
      <c r="A579" s="179"/>
      <c r="B579" s="179"/>
      <c r="C579" s="179"/>
      <c r="D579" s="179"/>
      <c r="E579" s="179"/>
      <c r="F579" s="179"/>
      <c r="G579" s="179"/>
      <c r="H579" s="179"/>
      <c r="I579" s="179"/>
      <c r="J579" s="179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80"/>
      <c r="AP579" s="180"/>
      <c r="AQ579" s="180"/>
      <c r="AR579" s="97"/>
    </row>
    <row r="580" spans="1:44" s="126" customFormat="1" ht="10.7" customHeight="1">
      <c r="A580" s="179"/>
      <c r="B580" s="179"/>
      <c r="C580" s="179"/>
      <c r="D580" s="179"/>
      <c r="E580" s="179"/>
      <c r="F580" s="179"/>
      <c r="G580" s="179"/>
      <c r="H580" s="179"/>
      <c r="I580" s="179"/>
      <c r="J580" s="179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80"/>
      <c r="AP580" s="180"/>
      <c r="AQ580" s="180"/>
      <c r="AR580" s="97"/>
    </row>
    <row r="581" spans="1:44" s="126" customFormat="1" ht="10.7" customHeight="1">
      <c r="A581" s="179"/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80"/>
      <c r="AP581" s="180"/>
      <c r="AQ581" s="180"/>
      <c r="AR581" s="97"/>
    </row>
    <row r="582" spans="1:44" s="126" customFormat="1" ht="10.7" customHeight="1">
      <c r="A582" s="179"/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80"/>
      <c r="AP582" s="180"/>
      <c r="AQ582" s="180"/>
      <c r="AR582" s="97"/>
    </row>
    <row r="583" spans="1:44" s="126" customFormat="1" ht="10.7" customHeight="1">
      <c r="A583" s="179"/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80"/>
      <c r="AP583" s="180"/>
      <c r="AQ583" s="180"/>
      <c r="AR583" s="97"/>
    </row>
    <row r="584" spans="1:44" s="126" customFormat="1" ht="10.7" customHeight="1">
      <c r="A584" s="179"/>
      <c r="B584" s="179"/>
      <c r="C584" s="179"/>
      <c r="D584" s="179"/>
      <c r="E584" s="179"/>
      <c r="F584" s="179"/>
      <c r="G584" s="179"/>
      <c r="H584" s="179"/>
      <c r="I584" s="179"/>
      <c r="J584" s="179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80"/>
      <c r="AP584" s="180"/>
      <c r="AQ584" s="180"/>
      <c r="AR584" s="97"/>
    </row>
    <row r="585" spans="1:44" s="126" customFormat="1" ht="10.7" customHeight="1">
      <c r="A585" s="179"/>
      <c r="B585" s="179"/>
      <c r="C585" s="179"/>
      <c r="D585" s="179"/>
      <c r="E585" s="179"/>
      <c r="F585" s="179"/>
      <c r="G585" s="179"/>
      <c r="H585" s="179"/>
      <c r="I585" s="179"/>
      <c r="J585" s="179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80"/>
      <c r="AP585" s="180"/>
      <c r="AQ585" s="180"/>
      <c r="AR585" s="97"/>
    </row>
    <row r="586" spans="1:44" s="126" customFormat="1" ht="10.7" customHeight="1">
      <c r="A586" s="179"/>
      <c r="B586" s="179"/>
      <c r="C586" s="179"/>
      <c r="D586" s="179"/>
      <c r="E586" s="179"/>
      <c r="F586" s="179"/>
      <c r="G586" s="179"/>
      <c r="H586" s="179"/>
      <c r="I586" s="179"/>
      <c r="J586" s="179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80"/>
      <c r="AP586" s="180"/>
      <c r="AQ586" s="180"/>
      <c r="AR586" s="97"/>
    </row>
    <row r="587" spans="1:44" s="126" customFormat="1" ht="10.7" customHeight="1">
      <c r="A587" s="179"/>
      <c r="B587" s="179"/>
      <c r="C587" s="179"/>
      <c r="D587" s="179"/>
      <c r="E587" s="179"/>
      <c r="F587" s="179"/>
      <c r="G587" s="179"/>
      <c r="H587" s="179"/>
      <c r="I587" s="179"/>
      <c r="J587" s="179"/>
      <c r="K587" s="179"/>
      <c r="L587" s="179"/>
      <c r="M587" s="179"/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80"/>
      <c r="AP587" s="180"/>
      <c r="AQ587" s="180"/>
      <c r="AR587" s="97"/>
    </row>
    <row r="588" spans="1:44" s="126" customFormat="1" ht="10.7" customHeight="1">
      <c r="A588" s="179"/>
      <c r="B588" s="179"/>
      <c r="C588" s="179"/>
      <c r="D588" s="179"/>
      <c r="E588" s="179"/>
      <c r="F588" s="179"/>
      <c r="G588" s="179"/>
      <c r="H588" s="179"/>
      <c r="I588" s="179"/>
      <c r="J588" s="179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80"/>
      <c r="AP588" s="180"/>
      <c r="AQ588" s="180"/>
      <c r="AR588" s="97"/>
    </row>
    <row r="589" spans="1:44" s="126" customFormat="1" ht="10.7" customHeight="1">
      <c r="A589" s="179"/>
      <c r="B589" s="179"/>
      <c r="C589" s="179"/>
      <c r="D589" s="179"/>
      <c r="E589" s="179"/>
      <c r="F589" s="179"/>
      <c r="G589" s="179"/>
      <c r="H589" s="179"/>
      <c r="I589" s="179"/>
      <c r="J589" s="179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80"/>
      <c r="AP589" s="180"/>
      <c r="AQ589" s="180"/>
      <c r="AR589" s="97"/>
    </row>
    <row r="590" spans="1:44" s="126" customFormat="1" ht="10.7" customHeight="1">
      <c r="A590" s="179"/>
      <c r="B590" s="179"/>
      <c r="C590" s="179"/>
      <c r="D590" s="179"/>
      <c r="E590" s="179"/>
      <c r="F590" s="179"/>
      <c r="G590" s="179"/>
      <c r="H590" s="179"/>
      <c r="I590" s="179"/>
      <c r="J590" s="179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80"/>
      <c r="AP590" s="180"/>
      <c r="AQ590" s="180"/>
      <c r="AR590" s="97"/>
    </row>
    <row r="591" spans="1:44" s="126" customFormat="1" ht="10.7" customHeight="1">
      <c r="A591" s="179"/>
      <c r="B591" s="179"/>
      <c r="C591" s="179"/>
      <c r="D591" s="179"/>
      <c r="E591" s="179"/>
      <c r="F591" s="179"/>
      <c r="G591" s="179"/>
      <c r="H591" s="179"/>
      <c r="I591" s="179"/>
      <c r="J591" s="179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80"/>
      <c r="AP591" s="180"/>
      <c r="AQ591" s="180"/>
      <c r="AR591" s="97"/>
    </row>
    <row r="592" spans="1:44" s="126" customFormat="1" ht="10.7" customHeight="1">
      <c r="A592" s="179"/>
      <c r="B592" s="179"/>
      <c r="C592" s="179"/>
      <c r="D592" s="179"/>
      <c r="E592" s="179"/>
      <c r="F592" s="179"/>
      <c r="G592" s="179"/>
      <c r="H592" s="179"/>
      <c r="I592" s="179"/>
      <c r="J592" s="179"/>
      <c r="K592" s="179"/>
      <c r="L592" s="179"/>
      <c r="M592" s="179"/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80"/>
      <c r="AP592" s="180"/>
      <c r="AQ592" s="180"/>
      <c r="AR592" s="97"/>
    </row>
    <row r="593" spans="1:44" s="126" customFormat="1" ht="10.7" customHeight="1">
      <c r="A593" s="179"/>
      <c r="B593" s="179"/>
      <c r="C593" s="179"/>
      <c r="D593" s="179"/>
      <c r="E593" s="179"/>
      <c r="F593" s="179"/>
      <c r="G593" s="179"/>
      <c r="H593" s="179"/>
      <c r="I593" s="179"/>
      <c r="J593" s="179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80"/>
      <c r="AP593" s="180"/>
      <c r="AQ593" s="180"/>
      <c r="AR593" s="97"/>
    </row>
    <row r="594" spans="1:44" s="126" customFormat="1" ht="10.7" customHeight="1">
      <c r="A594" s="179"/>
      <c r="B594" s="179"/>
      <c r="C594" s="179"/>
      <c r="D594" s="179"/>
      <c r="E594" s="179"/>
      <c r="F594" s="179"/>
      <c r="G594" s="179"/>
      <c r="H594" s="179"/>
      <c r="I594" s="179"/>
      <c r="J594" s="179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80"/>
      <c r="AP594" s="180"/>
      <c r="AQ594" s="180"/>
      <c r="AR594" s="97"/>
    </row>
    <row r="595" spans="1:44" s="126" customFormat="1" ht="10.7" customHeight="1">
      <c r="A595" s="179"/>
      <c r="B595" s="179"/>
      <c r="C595" s="179"/>
      <c r="D595" s="179"/>
      <c r="E595" s="179"/>
      <c r="F595" s="179"/>
      <c r="G595" s="179"/>
      <c r="H595" s="179"/>
      <c r="I595" s="179"/>
      <c r="J595" s="179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80"/>
      <c r="AP595" s="180"/>
      <c r="AQ595" s="180"/>
      <c r="AR595" s="97"/>
    </row>
    <row r="596" spans="1:44" s="126" customFormat="1" ht="10.7" customHeight="1">
      <c r="A596" s="179"/>
      <c r="B596" s="179"/>
      <c r="C596" s="179"/>
      <c r="D596" s="179"/>
      <c r="E596" s="179"/>
      <c r="F596" s="179"/>
      <c r="G596" s="179"/>
      <c r="H596" s="179"/>
      <c r="I596" s="179"/>
      <c r="J596" s="179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80"/>
      <c r="AP596" s="180"/>
      <c r="AQ596" s="180"/>
      <c r="AR596" s="97"/>
    </row>
    <row r="597" spans="1:44" s="126" customFormat="1" ht="10.7" customHeight="1">
      <c r="A597" s="179"/>
      <c r="B597" s="179"/>
      <c r="C597" s="179"/>
      <c r="D597" s="179"/>
      <c r="E597" s="179"/>
      <c r="F597" s="179"/>
      <c r="G597" s="179"/>
      <c r="H597" s="179"/>
      <c r="I597" s="179"/>
      <c r="J597" s="179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80"/>
      <c r="AP597" s="180"/>
      <c r="AQ597" s="180"/>
      <c r="AR597" s="97"/>
    </row>
    <row r="598" spans="1:44" s="126" customFormat="1" ht="10.7" customHeight="1">
      <c r="A598" s="179"/>
      <c r="B598" s="179"/>
      <c r="C598" s="179"/>
      <c r="D598" s="179"/>
      <c r="E598" s="179"/>
      <c r="F598" s="179"/>
      <c r="G598" s="179"/>
      <c r="H598" s="179"/>
      <c r="I598" s="179"/>
      <c r="J598" s="179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80"/>
      <c r="AP598" s="180"/>
      <c r="AQ598" s="180"/>
      <c r="AR598" s="97"/>
    </row>
    <row r="599" spans="1:44" s="126" customFormat="1" ht="10.7" customHeight="1">
      <c r="A599" s="179"/>
      <c r="B599" s="179"/>
      <c r="C599" s="179"/>
      <c r="D599" s="179"/>
      <c r="E599" s="179"/>
      <c r="F599" s="179"/>
      <c r="G599" s="179"/>
      <c r="H599" s="179"/>
      <c r="I599" s="179"/>
      <c r="J599" s="179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80"/>
      <c r="AP599" s="180"/>
      <c r="AQ599" s="180"/>
      <c r="AR599" s="97"/>
    </row>
    <row r="600" spans="1:44" s="126" customFormat="1" ht="10.7" customHeight="1">
      <c r="A600" s="179"/>
      <c r="B600" s="179"/>
      <c r="C600" s="179"/>
      <c r="D600" s="179"/>
      <c r="E600" s="179"/>
      <c r="F600" s="179"/>
      <c r="G600" s="179"/>
      <c r="H600" s="179"/>
      <c r="I600" s="179"/>
      <c r="J600" s="179"/>
      <c r="K600" s="179"/>
      <c r="L600" s="179"/>
      <c r="M600" s="179"/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80"/>
      <c r="AP600" s="180"/>
      <c r="AQ600" s="180"/>
      <c r="AR600" s="97"/>
    </row>
    <row r="601" spans="1:44" s="126" customFormat="1" ht="10.7" customHeight="1">
      <c r="A601" s="179"/>
      <c r="B601" s="179"/>
      <c r="C601" s="179"/>
      <c r="D601" s="179"/>
      <c r="E601" s="179"/>
      <c r="F601" s="179"/>
      <c r="G601" s="179"/>
      <c r="H601" s="179"/>
      <c r="I601" s="179"/>
      <c r="J601" s="179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80"/>
      <c r="AP601" s="180"/>
      <c r="AQ601" s="180"/>
      <c r="AR601" s="97"/>
    </row>
    <row r="602" spans="1:44" s="126" customFormat="1" ht="10.7" customHeight="1">
      <c r="A602" s="179"/>
      <c r="B602" s="179"/>
      <c r="C602" s="179"/>
      <c r="D602" s="179"/>
      <c r="E602" s="179"/>
      <c r="F602" s="179"/>
      <c r="G602" s="179"/>
      <c r="H602" s="179"/>
      <c r="I602" s="179"/>
      <c r="J602" s="179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80"/>
      <c r="AP602" s="180"/>
      <c r="AQ602" s="180"/>
      <c r="AR602" s="97"/>
    </row>
    <row r="603" spans="1:44" s="126" customFormat="1" ht="10.7" customHeight="1">
      <c r="A603" s="179"/>
      <c r="B603" s="179"/>
      <c r="C603" s="179"/>
      <c r="D603" s="179"/>
      <c r="E603" s="179"/>
      <c r="F603" s="179"/>
      <c r="G603" s="179"/>
      <c r="H603" s="179"/>
      <c r="I603" s="179"/>
      <c r="J603" s="179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80"/>
      <c r="AP603" s="180"/>
      <c r="AQ603" s="180"/>
      <c r="AR603" s="97"/>
    </row>
    <row r="604" spans="1:44" s="126" customFormat="1" ht="10.7" customHeight="1">
      <c r="A604" s="179"/>
      <c r="B604" s="179"/>
      <c r="C604" s="179"/>
      <c r="D604" s="179"/>
      <c r="E604" s="179"/>
      <c r="F604" s="179"/>
      <c r="G604" s="179"/>
      <c r="H604" s="179"/>
      <c r="I604" s="179"/>
      <c r="J604" s="179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80"/>
      <c r="AP604" s="180"/>
      <c r="AQ604" s="180"/>
      <c r="AR604" s="97"/>
    </row>
    <row r="605" spans="1:44" s="126" customFormat="1" ht="10.7" customHeight="1">
      <c r="A605" s="179"/>
      <c r="B605" s="179"/>
      <c r="C605" s="179"/>
      <c r="D605" s="179"/>
      <c r="E605" s="179"/>
      <c r="F605" s="179"/>
      <c r="G605" s="179"/>
      <c r="H605" s="179"/>
      <c r="I605" s="179"/>
      <c r="J605" s="179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80"/>
      <c r="AP605" s="180"/>
      <c r="AQ605" s="180"/>
      <c r="AR605" s="97"/>
    </row>
    <row r="606" spans="1:44" s="126" customFormat="1" ht="10.7" customHeight="1">
      <c r="A606" s="179"/>
      <c r="B606" s="179"/>
      <c r="C606" s="179"/>
      <c r="D606" s="179"/>
      <c r="E606" s="179"/>
      <c r="F606" s="179"/>
      <c r="G606" s="179"/>
      <c r="H606" s="179"/>
      <c r="I606" s="179"/>
      <c r="J606" s="179"/>
      <c r="K606" s="179"/>
      <c r="L606" s="179"/>
      <c r="M606" s="179"/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80"/>
      <c r="AP606" s="180"/>
      <c r="AQ606" s="180"/>
      <c r="AR606" s="97"/>
    </row>
    <row r="607" spans="1:44" s="126" customFormat="1" ht="10.7" customHeight="1">
      <c r="A607" s="179"/>
      <c r="B607" s="179"/>
      <c r="C607" s="179"/>
      <c r="D607" s="179"/>
      <c r="E607" s="179"/>
      <c r="F607" s="179"/>
      <c r="G607" s="179"/>
      <c r="H607" s="179"/>
      <c r="I607" s="179"/>
      <c r="J607" s="179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80"/>
      <c r="AP607" s="180"/>
      <c r="AQ607" s="180"/>
      <c r="AR607" s="97"/>
    </row>
    <row r="608" spans="1:44" s="126" customFormat="1" ht="10.7" customHeight="1">
      <c r="A608" s="179"/>
      <c r="B608" s="179"/>
      <c r="C608" s="179"/>
      <c r="D608" s="179"/>
      <c r="E608" s="179"/>
      <c r="F608" s="179"/>
      <c r="G608" s="179"/>
      <c r="H608" s="179"/>
      <c r="I608" s="179"/>
      <c r="J608" s="179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80"/>
      <c r="AP608" s="180"/>
      <c r="AQ608" s="180"/>
      <c r="AR608" s="97"/>
    </row>
    <row r="609" spans="1:44" s="126" customFormat="1" ht="10.7" customHeight="1">
      <c r="A609" s="179"/>
      <c r="B609" s="179"/>
      <c r="C609" s="179"/>
      <c r="D609" s="179"/>
      <c r="E609" s="179"/>
      <c r="F609" s="179"/>
      <c r="G609" s="179"/>
      <c r="H609" s="179"/>
      <c r="I609" s="179"/>
      <c r="J609" s="179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80"/>
      <c r="AP609" s="180"/>
      <c r="AQ609" s="180"/>
      <c r="AR609" s="97"/>
    </row>
    <row r="610" spans="1:44" s="126" customFormat="1" ht="10.7" customHeight="1">
      <c r="A610" s="179"/>
      <c r="B610" s="179"/>
      <c r="C610" s="179"/>
      <c r="D610" s="179"/>
      <c r="E610" s="179"/>
      <c r="F610" s="179"/>
      <c r="G610" s="179"/>
      <c r="H610" s="179"/>
      <c r="I610" s="179"/>
      <c r="J610" s="179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80"/>
      <c r="AP610" s="180"/>
      <c r="AQ610" s="180"/>
      <c r="AR610" s="97"/>
    </row>
    <row r="611" spans="1:44" s="126" customFormat="1" ht="10.7" customHeight="1">
      <c r="A611" s="179"/>
      <c r="B611" s="179"/>
      <c r="C611" s="179"/>
      <c r="D611" s="179"/>
      <c r="E611" s="179"/>
      <c r="F611" s="179"/>
      <c r="G611" s="179"/>
      <c r="H611" s="179"/>
      <c r="I611" s="179"/>
      <c r="J611" s="179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80"/>
      <c r="AP611" s="180"/>
      <c r="AQ611" s="180"/>
      <c r="AR611" s="97"/>
    </row>
    <row r="612" spans="1:44" s="126" customFormat="1" ht="10.7" customHeight="1">
      <c r="A612" s="179"/>
      <c r="B612" s="179"/>
      <c r="C612" s="179"/>
      <c r="D612" s="179"/>
      <c r="E612" s="179"/>
      <c r="F612" s="179"/>
      <c r="G612" s="179"/>
      <c r="H612" s="179"/>
      <c r="I612" s="179"/>
      <c r="J612" s="179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80"/>
      <c r="AP612" s="180"/>
      <c r="AQ612" s="180"/>
      <c r="AR612" s="97"/>
    </row>
    <row r="613" spans="1:44" s="126" customFormat="1" ht="10.7" customHeight="1">
      <c r="A613" s="179"/>
      <c r="B613" s="179"/>
      <c r="C613" s="179"/>
      <c r="D613" s="179"/>
      <c r="E613" s="179"/>
      <c r="F613" s="179"/>
      <c r="G613" s="179"/>
      <c r="H613" s="179"/>
      <c r="I613" s="179"/>
      <c r="J613" s="179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80"/>
      <c r="AP613" s="180"/>
      <c r="AQ613" s="180"/>
      <c r="AR613" s="97"/>
    </row>
    <row r="614" spans="1:44" s="126" customFormat="1" ht="10.7" customHeight="1">
      <c r="A614" s="179"/>
      <c r="B614" s="179"/>
      <c r="C614" s="179"/>
      <c r="D614" s="179"/>
      <c r="E614" s="179"/>
      <c r="F614" s="179"/>
      <c r="G614" s="179"/>
      <c r="H614" s="179"/>
      <c r="I614" s="179"/>
      <c r="J614" s="179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80"/>
      <c r="AP614" s="180"/>
      <c r="AQ614" s="180"/>
      <c r="AR614" s="97"/>
    </row>
    <row r="615" spans="1:44" s="126" customFormat="1" ht="10.7" customHeight="1">
      <c r="A615" s="179"/>
      <c r="B615" s="179"/>
      <c r="C615" s="179"/>
      <c r="D615" s="179"/>
      <c r="E615" s="179"/>
      <c r="F615" s="179"/>
      <c r="G615" s="179"/>
      <c r="H615" s="179"/>
      <c r="I615" s="179"/>
      <c r="J615" s="179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80"/>
      <c r="AP615" s="180"/>
      <c r="AQ615" s="180"/>
      <c r="AR615" s="97"/>
    </row>
    <row r="616" spans="1:44" s="126" customFormat="1" ht="10.7" customHeight="1">
      <c r="A616" s="179"/>
      <c r="B616" s="179"/>
      <c r="C616" s="179"/>
      <c r="D616" s="179"/>
      <c r="E616" s="179"/>
      <c r="F616" s="179"/>
      <c r="G616" s="179"/>
      <c r="H616" s="179"/>
      <c r="I616" s="179"/>
      <c r="J616" s="179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80"/>
      <c r="AP616" s="180"/>
      <c r="AQ616" s="180"/>
      <c r="AR616" s="97"/>
    </row>
    <row r="617" spans="1:44" s="126" customFormat="1" ht="10.7" customHeight="1">
      <c r="A617" s="179"/>
      <c r="B617" s="179"/>
      <c r="C617" s="179"/>
      <c r="D617" s="179"/>
      <c r="E617" s="179"/>
      <c r="F617" s="179"/>
      <c r="G617" s="179"/>
      <c r="H617" s="179"/>
      <c r="I617" s="179"/>
      <c r="J617" s="179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80"/>
      <c r="AP617" s="180"/>
      <c r="AQ617" s="180"/>
      <c r="AR617" s="97"/>
    </row>
    <row r="618" spans="1:44" s="126" customFormat="1" ht="10.7" customHeight="1">
      <c r="A618" s="179"/>
      <c r="B618" s="179"/>
      <c r="C618" s="179"/>
      <c r="D618" s="179"/>
      <c r="E618" s="179"/>
      <c r="F618" s="179"/>
      <c r="G618" s="179"/>
      <c r="H618" s="179"/>
      <c r="I618" s="179"/>
      <c r="J618" s="179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80"/>
      <c r="AP618" s="180"/>
      <c r="AQ618" s="180"/>
      <c r="AR618" s="97"/>
    </row>
    <row r="619" spans="1:44" s="126" customFormat="1" ht="10.7" customHeight="1">
      <c r="A619" s="179"/>
      <c r="B619" s="179"/>
      <c r="C619" s="179"/>
      <c r="D619" s="179"/>
      <c r="E619" s="179"/>
      <c r="F619" s="179"/>
      <c r="G619" s="179"/>
      <c r="H619" s="179"/>
      <c r="I619" s="179"/>
      <c r="J619" s="179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80"/>
      <c r="AP619" s="180"/>
      <c r="AQ619" s="180"/>
      <c r="AR619" s="97"/>
    </row>
    <row r="620" spans="1:44" s="126" customFormat="1" ht="10.7" customHeight="1">
      <c r="A620" s="179"/>
      <c r="B620" s="179"/>
      <c r="C620" s="179"/>
      <c r="D620" s="179"/>
      <c r="E620" s="179"/>
      <c r="F620" s="179"/>
      <c r="G620" s="179"/>
      <c r="H620" s="179"/>
      <c r="I620" s="179"/>
      <c r="J620" s="179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80"/>
      <c r="AP620" s="180"/>
      <c r="AQ620" s="180"/>
      <c r="AR620" s="97"/>
    </row>
    <row r="621" spans="1:44" s="126" customFormat="1" ht="10.7" customHeight="1">
      <c r="A621" s="179"/>
      <c r="B621" s="179"/>
      <c r="C621" s="179"/>
      <c r="D621" s="179"/>
      <c r="E621" s="179"/>
      <c r="F621" s="179"/>
      <c r="G621" s="179"/>
      <c r="H621" s="179"/>
      <c r="I621" s="179"/>
      <c r="J621" s="179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80"/>
      <c r="AP621" s="180"/>
      <c r="AQ621" s="180"/>
      <c r="AR621" s="97"/>
    </row>
    <row r="622" spans="1:44" s="126" customFormat="1" ht="10.7" customHeight="1">
      <c r="A622" s="179"/>
      <c r="B622" s="179"/>
      <c r="C622" s="179"/>
      <c r="D622" s="179"/>
      <c r="E622" s="179"/>
      <c r="F622" s="179"/>
      <c r="G622" s="179"/>
      <c r="H622" s="179"/>
      <c r="I622" s="179"/>
      <c r="J622" s="179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80"/>
      <c r="AP622" s="180"/>
      <c r="AQ622" s="180"/>
      <c r="AR622" s="97"/>
    </row>
    <row r="623" spans="1:44" s="126" customFormat="1" ht="10.7" customHeight="1">
      <c r="A623" s="179"/>
      <c r="B623" s="179"/>
      <c r="C623" s="179"/>
      <c r="D623" s="179"/>
      <c r="E623" s="179"/>
      <c r="F623" s="179"/>
      <c r="G623" s="179"/>
      <c r="H623" s="179"/>
      <c r="I623" s="179"/>
      <c r="J623" s="179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80"/>
      <c r="AP623" s="180"/>
      <c r="AQ623" s="180"/>
      <c r="AR623" s="97"/>
    </row>
    <row r="624" spans="1:44" s="126" customFormat="1" ht="10.7" customHeight="1">
      <c r="A624" s="179"/>
      <c r="B624" s="179"/>
      <c r="C624" s="179"/>
      <c r="D624" s="179"/>
      <c r="E624" s="179"/>
      <c r="F624" s="179"/>
      <c r="G624" s="179"/>
      <c r="H624" s="179"/>
      <c r="I624" s="179"/>
      <c r="J624" s="179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80"/>
      <c r="AP624" s="180"/>
      <c r="AQ624" s="180"/>
      <c r="AR624" s="97"/>
    </row>
    <row r="625" spans="1:44" s="126" customFormat="1" ht="10.7" customHeight="1">
      <c r="A625" s="179"/>
      <c r="B625" s="179"/>
      <c r="C625" s="179"/>
      <c r="D625" s="179"/>
      <c r="E625" s="179"/>
      <c r="F625" s="179"/>
      <c r="G625" s="179"/>
      <c r="H625" s="179"/>
      <c r="I625" s="179"/>
      <c r="J625" s="179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80"/>
      <c r="AP625" s="180"/>
      <c r="AQ625" s="180"/>
      <c r="AR625" s="97"/>
    </row>
    <row r="626" spans="1:44" s="126" customFormat="1" ht="10.7" customHeight="1">
      <c r="A626" s="179"/>
      <c r="B626" s="179"/>
      <c r="C626" s="179"/>
      <c r="D626" s="179"/>
      <c r="E626" s="179"/>
      <c r="F626" s="179"/>
      <c r="G626" s="179"/>
      <c r="H626" s="179"/>
      <c r="I626" s="179"/>
      <c r="J626" s="179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80"/>
      <c r="AP626" s="180"/>
      <c r="AQ626" s="180"/>
      <c r="AR626" s="97"/>
    </row>
    <row r="627" spans="1:44" s="126" customFormat="1" ht="10.7" customHeight="1">
      <c r="A627" s="179"/>
      <c r="B627" s="179"/>
      <c r="C627" s="179"/>
      <c r="D627" s="179"/>
      <c r="E627" s="179"/>
      <c r="F627" s="179"/>
      <c r="G627" s="179"/>
      <c r="H627" s="179"/>
      <c r="I627" s="179"/>
      <c r="J627" s="179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80"/>
      <c r="AP627" s="180"/>
      <c r="AQ627" s="180"/>
      <c r="AR627" s="97"/>
    </row>
    <row r="628" spans="1:44" s="126" customFormat="1" ht="10.7" customHeight="1">
      <c r="A628" s="179"/>
      <c r="B628" s="179"/>
      <c r="C628" s="179"/>
      <c r="D628" s="179"/>
      <c r="E628" s="179"/>
      <c r="F628" s="179"/>
      <c r="G628" s="179"/>
      <c r="H628" s="179"/>
      <c r="I628" s="179"/>
      <c r="J628" s="179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80"/>
      <c r="AP628" s="180"/>
      <c r="AQ628" s="180"/>
      <c r="AR628" s="97"/>
    </row>
    <row r="629" spans="1:44" s="126" customFormat="1" ht="10.7" customHeight="1">
      <c r="A629" s="179"/>
      <c r="B629" s="179"/>
      <c r="C629" s="179"/>
      <c r="D629" s="179"/>
      <c r="E629" s="179"/>
      <c r="F629" s="179"/>
      <c r="G629" s="179"/>
      <c r="H629" s="179"/>
      <c r="I629" s="179"/>
      <c r="J629" s="179"/>
      <c r="K629" s="179"/>
      <c r="L629" s="179"/>
      <c r="M629" s="179"/>
      <c r="N629" s="179"/>
      <c r="O629" s="179"/>
      <c r="P629" s="179"/>
      <c r="Q629" s="179"/>
      <c r="R629" s="179"/>
      <c r="S629" s="179"/>
      <c r="T629" s="179"/>
      <c r="U629" s="179"/>
      <c r="V629" s="179"/>
      <c r="W629" s="179"/>
      <c r="X629" s="179"/>
      <c r="Y629" s="179"/>
      <c r="Z629" s="179"/>
      <c r="AA629" s="179"/>
      <c r="AB629" s="179"/>
      <c r="AC629" s="179"/>
      <c r="AD629" s="179"/>
      <c r="AE629" s="179"/>
      <c r="AF629" s="179"/>
      <c r="AG629" s="179"/>
      <c r="AH629" s="179"/>
      <c r="AI629" s="179"/>
      <c r="AJ629" s="179"/>
      <c r="AK629" s="179"/>
      <c r="AL629" s="179"/>
      <c r="AM629" s="179"/>
      <c r="AN629" s="179"/>
      <c r="AO629" s="180"/>
      <c r="AP629" s="180"/>
      <c r="AQ629" s="180"/>
      <c r="AR629" s="97"/>
    </row>
    <row r="630" spans="1:44" s="126" customFormat="1" ht="10.7" customHeight="1">
      <c r="A630" s="179"/>
      <c r="B630" s="179"/>
      <c r="C630" s="179"/>
      <c r="D630" s="179"/>
      <c r="E630" s="179"/>
      <c r="F630" s="179"/>
      <c r="G630" s="179"/>
      <c r="H630" s="179"/>
      <c r="I630" s="179"/>
      <c r="J630" s="179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80"/>
      <c r="AP630" s="180"/>
      <c r="AQ630" s="180"/>
      <c r="AR630" s="97"/>
    </row>
    <row r="631" spans="1:44" s="126" customFormat="1" ht="10.7" customHeight="1">
      <c r="A631" s="179"/>
      <c r="B631" s="179"/>
      <c r="C631" s="179"/>
      <c r="D631" s="179"/>
      <c r="E631" s="179"/>
      <c r="F631" s="179"/>
      <c r="G631" s="179"/>
      <c r="H631" s="179"/>
      <c r="I631" s="179"/>
      <c r="J631" s="179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80"/>
      <c r="AP631" s="180"/>
      <c r="AQ631" s="180"/>
      <c r="AR631" s="97"/>
    </row>
    <row r="632" spans="1:44" s="126" customFormat="1" ht="10.7" customHeight="1">
      <c r="A632" s="179"/>
      <c r="B632" s="179"/>
      <c r="C632" s="179"/>
      <c r="D632" s="179"/>
      <c r="E632" s="179"/>
      <c r="F632" s="179"/>
      <c r="G632" s="179"/>
      <c r="H632" s="179"/>
      <c r="I632" s="179"/>
      <c r="J632" s="179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80"/>
      <c r="AP632" s="180"/>
      <c r="AQ632" s="180"/>
      <c r="AR632" s="97"/>
    </row>
    <row r="633" spans="1:44" s="126" customFormat="1" ht="10.7" customHeight="1">
      <c r="A633" s="179"/>
      <c r="B633" s="179"/>
      <c r="C633" s="179"/>
      <c r="D633" s="179"/>
      <c r="E633" s="179"/>
      <c r="F633" s="179"/>
      <c r="G633" s="179"/>
      <c r="H633" s="179"/>
      <c r="I633" s="179"/>
      <c r="J633" s="179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80"/>
      <c r="AP633" s="180"/>
      <c r="AQ633" s="180"/>
      <c r="AR633" s="97"/>
    </row>
    <row r="634" spans="1:44" s="126" customFormat="1" ht="10.7" customHeight="1">
      <c r="A634" s="179"/>
      <c r="B634" s="179"/>
      <c r="C634" s="179"/>
      <c r="D634" s="179"/>
      <c r="E634" s="179"/>
      <c r="F634" s="179"/>
      <c r="G634" s="179"/>
      <c r="H634" s="179"/>
      <c r="I634" s="179"/>
      <c r="J634" s="179"/>
      <c r="K634" s="179"/>
      <c r="L634" s="179"/>
      <c r="M634" s="179"/>
      <c r="N634" s="179"/>
      <c r="O634" s="179"/>
      <c r="P634" s="179"/>
      <c r="Q634" s="179"/>
      <c r="R634" s="179"/>
      <c r="S634" s="179"/>
      <c r="T634" s="179"/>
      <c r="U634" s="179"/>
      <c r="V634" s="179"/>
      <c r="W634" s="179"/>
      <c r="X634" s="179"/>
      <c r="Y634" s="179"/>
      <c r="Z634" s="179"/>
      <c r="AA634" s="179"/>
      <c r="AB634" s="179"/>
      <c r="AC634" s="179"/>
      <c r="AD634" s="179"/>
      <c r="AE634" s="179"/>
      <c r="AF634" s="179"/>
      <c r="AG634" s="179"/>
      <c r="AH634" s="179"/>
      <c r="AI634" s="179"/>
      <c r="AJ634" s="179"/>
      <c r="AK634" s="179"/>
      <c r="AL634" s="179"/>
      <c r="AM634" s="179"/>
      <c r="AN634" s="179"/>
      <c r="AO634" s="180"/>
      <c r="AP634" s="180"/>
      <c r="AQ634" s="180"/>
      <c r="AR634" s="97"/>
    </row>
    <row r="635" spans="1:44" s="126" customFormat="1" ht="10.7" customHeight="1">
      <c r="A635" s="179"/>
      <c r="B635" s="179"/>
      <c r="C635" s="179"/>
      <c r="D635" s="179"/>
      <c r="E635" s="179"/>
      <c r="F635" s="179"/>
      <c r="G635" s="179"/>
      <c r="H635" s="179"/>
      <c r="I635" s="179"/>
      <c r="J635" s="179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80"/>
      <c r="AP635" s="180"/>
      <c r="AQ635" s="180"/>
      <c r="AR635" s="97"/>
    </row>
    <row r="636" spans="1:44" s="126" customFormat="1" ht="10.7" customHeight="1">
      <c r="A636" s="179"/>
      <c r="B636" s="179"/>
      <c r="C636" s="179"/>
      <c r="D636" s="179"/>
      <c r="E636" s="179"/>
      <c r="F636" s="179"/>
      <c r="G636" s="179"/>
      <c r="H636" s="179"/>
      <c r="I636" s="179"/>
      <c r="J636" s="179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80"/>
      <c r="AP636" s="180"/>
      <c r="AQ636" s="180"/>
      <c r="AR636" s="97"/>
    </row>
    <row r="637" spans="1:44" s="126" customFormat="1" ht="10.7" customHeight="1">
      <c r="A637" s="179"/>
      <c r="B637" s="179"/>
      <c r="C637" s="179"/>
      <c r="D637" s="179"/>
      <c r="E637" s="179"/>
      <c r="F637" s="179"/>
      <c r="G637" s="179"/>
      <c r="H637" s="179"/>
      <c r="I637" s="179"/>
      <c r="J637" s="179"/>
      <c r="K637" s="179"/>
      <c r="L637" s="179"/>
      <c r="M637" s="179"/>
      <c r="N637" s="179"/>
      <c r="O637" s="179"/>
      <c r="P637" s="179"/>
      <c r="Q637" s="179"/>
      <c r="R637" s="179"/>
      <c r="S637" s="179"/>
      <c r="T637" s="179"/>
      <c r="U637" s="179"/>
      <c r="V637" s="179"/>
      <c r="W637" s="179"/>
      <c r="X637" s="179"/>
      <c r="Y637" s="179"/>
      <c r="Z637" s="179"/>
      <c r="AA637" s="179"/>
      <c r="AB637" s="179"/>
      <c r="AC637" s="179"/>
      <c r="AD637" s="179"/>
      <c r="AE637" s="179"/>
      <c r="AF637" s="179"/>
      <c r="AG637" s="179"/>
      <c r="AH637" s="179"/>
      <c r="AI637" s="179"/>
      <c r="AJ637" s="179"/>
      <c r="AK637" s="179"/>
      <c r="AL637" s="179"/>
      <c r="AM637" s="179"/>
      <c r="AN637" s="179"/>
      <c r="AO637" s="180"/>
      <c r="AP637" s="180"/>
      <c r="AQ637" s="180"/>
      <c r="AR637" s="97"/>
    </row>
    <row r="638" spans="1:44" s="126" customFormat="1" ht="10.7" customHeight="1">
      <c r="A638" s="179"/>
      <c r="B638" s="179"/>
      <c r="C638" s="179"/>
      <c r="D638" s="179"/>
      <c r="E638" s="179"/>
      <c r="F638" s="179"/>
      <c r="G638" s="179"/>
      <c r="H638" s="179"/>
      <c r="I638" s="179"/>
      <c r="J638" s="179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80"/>
      <c r="AP638" s="180"/>
      <c r="AQ638" s="180"/>
      <c r="AR638" s="97"/>
    </row>
    <row r="639" spans="1:44" s="126" customFormat="1" ht="10.7" customHeight="1">
      <c r="A639" s="179"/>
      <c r="B639" s="179"/>
      <c r="C639" s="179"/>
      <c r="D639" s="179"/>
      <c r="E639" s="179"/>
      <c r="F639" s="179"/>
      <c r="G639" s="179"/>
      <c r="H639" s="179"/>
      <c r="I639" s="179"/>
      <c r="J639" s="179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80"/>
      <c r="AP639" s="180"/>
      <c r="AQ639" s="180"/>
      <c r="AR639" s="97"/>
    </row>
    <row r="640" spans="1:44" s="126" customFormat="1" ht="10.7" customHeight="1">
      <c r="A640" s="179"/>
      <c r="B640" s="179"/>
      <c r="C640" s="179"/>
      <c r="D640" s="179"/>
      <c r="E640" s="179"/>
      <c r="F640" s="179"/>
      <c r="G640" s="179"/>
      <c r="H640" s="179"/>
      <c r="I640" s="179"/>
      <c r="J640" s="179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80"/>
      <c r="AP640" s="180"/>
      <c r="AQ640" s="180"/>
      <c r="AR640" s="97"/>
    </row>
    <row r="641" spans="1:44" s="126" customFormat="1" ht="10.7" customHeight="1">
      <c r="A641" s="179"/>
      <c r="B641" s="179"/>
      <c r="C641" s="179"/>
      <c r="D641" s="179"/>
      <c r="E641" s="179"/>
      <c r="F641" s="179"/>
      <c r="G641" s="179"/>
      <c r="H641" s="179"/>
      <c r="I641" s="179"/>
      <c r="J641" s="179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80"/>
      <c r="AP641" s="180"/>
      <c r="AQ641" s="180"/>
      <c r="AR641" s="97"/>
    </row>
    <row r="642" spans="1:44" s="126" customFormat="1" ht="10.7" customHeight="1">
      <c r="A642" s="179"/>
      <c r="B642" s="179"/>
      <c r="C642" s="179"/>
      <c r="D642" s="179"/>
      <c r="E642" s="179"/>
      <c r="F642" s="179"/>
      <c r="G642" s="179"/>
      <c r="H642" s="179"/>
      <c r="I642" s="179"/>
      <c r="J642" s="179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80"/>
      <c r="AP642" s="180"/>
      <c r="AQ642" s="180"/>
      <c r="AR642" s="97"/>
    </row>
    <row r="643" spans="1:44" s="126" customFormat="1" ht="10.7" customHeight="1">
      <c r="A643" s="179"/>
      <c r="B643" s="179"/>
      <c r="C643" s="179"/>
      <c r="D643" s="179"/>
      <c r="E643" s="179"/>
      <c r="F643" s="179"/>
      <c r="G643" s="179"/>
      <c r="H643" s="179"/>
      <c r="I643" s="179"/>
      <c r="J643" s="179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80"/>
      <c r="AP643" s="180"/>
      <c r="AQ643" s="180"/>
      <c r="AR643" s="97"/>
    </row>
    <row r="644" spans="1:44" s="126" customFormat="1" ht="10.7" customHeight="1">
      <c r="A644" s="179"/>
      <c r="B644" s="179"/>
      <c r="C644" s="179"/>
      <c r="D644" s="179"/>
      <c r="E644" s="179"/>
      <c r="F644" s="179"/>
      <c r="G644" s="179"/>
      <c r="H644" s="179"/>
      <c r="I644" s="179"/>
      <c r="J644" s="179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80"/>
      <c r="AP644" s="180"/>
      <c r="AQ644" s="180"/>
      <c r="AR644" s="97"/>
    </row>
    <row r="645" spans="1:44" s="126" customFormat="1" ht="10.7" customHeight="1">
      <c r="A645" s="179"/>
      <c r="B645" s="179"/>
      <c r="C645" s="179"/>
      <c r="D645" s="179"/>
      <c r="E645" s="179"/>
      <c r="F645" s="179"/>
      <c r="G645" s="179"/>
      <c r="H645" s="179"/>
      <c r="I645" s="179"/>
      <c r="J645" s="179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80"/>
      <c r="AP645" s="180"/>
      <c r="AQ645" s="180"/>
      <c r="AR645" s="97"/>
    </row>
    <row r="646" spans="1:44" s="126" customFormat="1" ht="10.7" customHeight="1">
      <c r="A646" s="179"/>
      <c r="B646" s="179"/>
      <c r="C646" s="179"/>
      <c r="D646" s="179"/>
      <c r="E646" s="179"/>
      <c r="F646" s="179"/>
      <c r="G646" s="179"/>
      <c r="H646" s="179"/>
      <c r="I646" s="179"/>
      <c r="J646" s="179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80"/>
      <c r="AP646" s="180"/>
      <c r="AQ646" s="180"/>
      <c r="AR646" s="97"/>
    </row>
    <row r="647" spans="1:44" s="126" customFormat="1" ht="10.7" customHeight="1">
      <c r="A647" s="179"/>
      <c r="B647" s="179"/>
      <c r="C647" s="179"/>
      <c r="D647" s="179"/>
      <c r="E647" s="179"/>
      <c r="F647" s="179"/>
      <c r="G647" s="179"/>
      <c r="H647" s="179"/>
      <c r="I647" s="179"/>
      <c r="J647" s="179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80"/>
      <c r="AP647" s="180"/>
      <c r="AQ647" s="180"/>
      <c r="AR647" s="97"/>
    </row>
    <row r="648" spans="1:44" s="126" customFormat="1" ht="10.7" customHeight="1">
      <c r="A648" s="179"/>
      <c r="B648" s="179"/>
      <c r="C648" s="179"/>
      <c r="D648" s="179"/>
      <c r="E648" s="179"/>
      <c r="F648" s="179"/>
      <c r="G648" s="179"/>
      <c r="H648" s="179"/>
      <c r="I648" s="179"/>
      <c r="J648" s="179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80"/>
      <c r="AP648" s="180"/>
      <c r="AQ648" s="180"/>
      <c r="AR648" s="97"/>
    </row>
    <row r="649" spans="1:44" s="126" customFormat="1" ht="10.7" customHeight="1">
      <c r="A649" s="179"/>
      <c r="B649" s="179"/>
      <c r="C649" s="179"/>
      <c r="D649" s="179"/>
      <c r="E649" s="179"/>
      <c r="F649" s="179"/>
      <c r="G649" s="179"/>
      <c r="H649" s="179"/>
      <c r="I649" s="179"/>
      <c r="J649" s="179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80"/>
      <c r="AP649" s="180"/>
      <c r="AQ649" s="180"/>
      <c r="AR649" s="97"/>
    </row>
    <row r="650" spans="1:44" s="126" customFormat="1" ht="10.7" customHeight="1">
      <c r="A650" s="179"/>
      <c r="B650" s="179"/>
      <c r="C650" s="179"/>
      <c r="D650" s="179"/>
      <c r="E650" s="179"/>
      <c r="F650" s="179"/>
      <c r="G650" s="179"/>
      <c r="H650" s="179"/>
      <c r="I650" s="179"/>
      <c r="J650" s="179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80"/>
      <c r="AP650" s="180"/>
      <c r="AQ650" s="180"/>
      <c r="AR650" s="97"/>
    </row>
    <row r="651" spans="1:44" s="126" customFormat="1" ht="10.7" customHeight="1">
      <c r="A651" s="179"/>
      <c r="B651" s="179"/>
      <c r="C651" s="179"/>
      <c r="D651" s="179"/>
      <c r="E651" s="179"/>
      <c r="F651" s="179"/>
      <c r="G651" s="179"/>
      <c r="H651" s="179"/>
      <c r="I651" s="179"/>
      <c r="J651" s="179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80"/>
      <c r="AP651" s="180"/>
      <c r="AQ651" s="180"/>
      <c r="AR651" s="97"/>
    </row>
    <row r="652" spans="1:44" s="126" customFormat="1" ht="10.7" customHeight="1">
      <c r="A652" s="179"/>
      <c r="B652" s="179"/>
      <c r="C652" s="179"/>
      <c r="D652" s="179"/>
      <c r="E652" s="179"/>
      <c r="F652" s="179"/>
      <c r="G652" s="179"/>
      <c r="H652" s="179"/>
      <c r="I652" s="179"/>
      <c r="J652" s="179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80"/>
      <c r="AP652" s="180"/>
      <c r="AQ652" s="180"/>
      <c r="AR652" s="97"/>
    </row>
    <row r="653" spans="1:44" s="126" customFormat="1" ht="10.7" customHeight="1">
      <c r="A653" s="179"/>
      <c r="B653" s="179"/>
      <c r="C653" s="179"/>
      <c r="D653" s="179"/>
      <c r="E653" s="179"/>
      <c r="F653" s="179"/>
      <c r="G653" s="179"/>
      <c r="H653" s="179"/>
      <c r="I653" s="179"/>
      <c r="J653" s="179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80"/>
      <c r="AP653" s="180"/>
      <c r="AQ653" s="180"/>
      <c r="AR653" s="97"/>
    </row>
    <row r="654" spans="1:44" s="126" customFormat="1" ht="10.7" customHeight="1">
      <c r="A654" s="179"/>
      <c r="B654" s="179"/>
      <c r="C654" s="179"/>
      <c r="D654" s="179"/>
      <c r="E654" s="179"/>
      <c r="F654" s="179"/>
      <c r="G654" s="179"/>
      <c r="H654" s="179"/>
      <c r="I654" s="179"/>
      <c r="J654" s="179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80"/>
      <c r="AP654" s="180"/>
      <c r="AQ654" s="180"/>
      <c r="AR654" s="97"/>
    </row>
    <row r="655" spans="1:44" s="126" customFormat="1" ht="10.7" customHeight="1">
      <c r="A655" s="179"/>
      <c r="B655" s="179"/>
      <c r="C655" s="179"/>
      <c r="D655" s="179"/>
      <c r="E655" s="179"/>
      <c r="F655" s="179"/>
      <c r="G655" s="179"/>
      <c r="H655" s="179"/>
      <c r="I655" s="179"/>
      <c r="J655" s="179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80"/>
      <c r="AP655" s="180"/>
      <c r="AQ655" s="180"/>
      <c r="AR655" s="97"/>
    </row>
    <row r="656" spans="1:44" s="126" customFormat="1" ht="10.7" customHeight="1">
      <c r="A656" s="179"/>
      <c r="B656" s="179"/>
      <c r="C656" s="179"/>
      <c r="D656" s="179"/>
      <c r="E656" s="179"/>
      <c r="F656" s="179"/>
      <c r="G656" s="179"/>
      <c r="H656" s="179"/>
      <c r="I656" s="179"/>
      <c r="J656" s="179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80"/>
      <c r="AP656" s="180"/>
      <c r="AQ656" s="180"/>
      <c r="AR656" s="97"/>
    </row>
    <row r="657" spans="1:44" s="126" customFormat="1" ht="10.7" customHeight="1">
      <c r="A657" s="179"/>
      <c r="B657" s="179"/>
      <c r="C657" s="179"/>
      <c r="D657" s="179"/>
      <c r="E657" s="179"/>
      <c r="F657" s="179"/>
      <c r="G657" s="179"/>
      <c r="H657" s="179"/>
      <c r="I657" s="179"/>
      <c r="J657" s="179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80"/>
      <c r="AP657" s="180"/>
      <c r="AQ657" s="180"/>
      <c r="AR657" s="97"/>
    </row>
    <row r="658" spans="1:44" s="126" customFormat="1" ht="10.7" customHeight="1">
      <c r="A658" s="179"/>
      <c r="B658" s="179"/>
      <c r="C658" s="179"/>
      <c r="D658" s="179"/>
      <c r="E658" s="179"/>
      <c r="F658" s="179"/>
      <c r="G658" s="179"/>
      <c r="H658" s="179"/>
      <c r="I658" s="179"/>
      <c r="J658" s="179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80"/>
      <c r="AP658" s="180"/>
      <c r="AQ658" s="180"/>
      <c r="AR658" s="97"/>
    </row>
    <row r="659" spans="1:44" s="126" customFormat="1" ht="10.7" customHeight="1">
      <c r="A659" s="179"/>
      <c r="B659" s="179"/>
      <c r="C659" s="179"/>
      <c r="D659" s="179"/>
      <c r="E659" s="179"/>
      <c r="F659" s="179"/>
      <c r="G659" s="179"/>
      <c r="H659" s="179"/>
      <c r="I659" s="179"/>
      <c r="J659" s="179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80"/>
      <c r="AP659" s="180"/>
      <c r="AQ659" s="180"/>
      <c r="AR659" s="97"/>
    </row>
    <row r="660" spans="1:44" s="126" customFormat="1" ht="10.7" customHeight="1">
      <c r="A660" s="179"/>
      <c r="B660" s="179"/>
      <c r="C660" s="179"/>
      <c r="D660" s="179"/>
      <c r="E660" s="179"/>
      <c r="F660" s="179"/>
      <c r="G660" s="179"/>
      <c r="H660" s="179"/>
      <c r="I660" s="179"/>
      <c r="J660" s="179"/>
      <c r="K660" s="179"/>
      <c r="L660" s="179"/>
      <c r="M660" s="179"/>
      <c r="N660" s="179"/>
      <c r="O660" s="179"/>
      <c r="P660" s="179"/>
      <c r="Q660" s="179"/>
      <c r="R660" s="179"/>
      <c r="S660" s="179"/>
      <c r="T660" s="179"/>
      <c r="U660" s="179"/>
      <c r="V660" s="179"/>
      <c r="W660" s="179"/>
      <c r="X660" s="179"/>
      <c r="Y660" s="179"/>
      <c r="Z660" s="179"/>
      <c r="AA660" s="179"/>
      <c r="AB660" s="179"/>
      <c r="AC660" s="179"/>
      <c r="AD660" s="179"/>
      <c r="AE660" s="179"/>
      <c r="AF660" s="179"/>
      <c r="AG660" s="179"/>
      <c r="AH660" s="179"/>
      <c r="AI660" s="179"/>
      <c r="AJ660" s="179"/>
      <c r="AK660" s="179"/>
      <c r="AL660" s="179"/>
      <c r="AM660" s="179"/>
      <c r="AN660" s="179"/>
      <c r="AO660" s="180"/>
      <c r="AP660" s="180"/>
      <c r="AQ660" s="180"/>
      <c r="AR660" s="97"/>
    </row>
    <row r="661" spans="1:44" s="126" customFormat="1" ht="10.7" customHeight="1">
      <c r="A661" s="179"/>
      <c r="B661" s="179"/>
      <c r="C661" s="179"/>
      <c r="D661" s="179"/>
      <c r="E661" s="179"/>
      <c r="F661" s="179"/>
      <c r="G661" s="179"/>
      <c r="H661" s="179"/>
      <c r="I661" s="179"/>
      <c r="J661" s="179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80"/>
      <c r="AP661" s="180"/>
      <c r="AQ661" s="180"/>
      <c r="AR661" s="97"/>
    </row>
    <row r="662" spans="1:44" s="126" customFormat="1" ht="10.7" customHeight="1">
      <c r="A662" s="179"/>
      <c r="B662" s="179"/>
      <c r="C662" s="179"/>
      <c r="D662" s="179"/>
      <c r="E662" s="179"/>
      <c r="F662" s="179"/>
      <c r="G662" s="179"/>
      <c r="H662" s="179"/>
      <c r="I662" s="179"/>
      <c r="J662" s="179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80"/>
      <c r="AP662" s="180"/>
      <c r="AQ662" s="180"/>
      <c r="AR662" s="97"/>
    </row>
    <row r="663" spans="1:44" s="126" customFormat="1" ht="10.7" customHeight="1">
      <c r="A663" s="179"/>
      <c r="B663" s="179"/>
      <c r="C663" s="179"/>
      <c r="D663" s="179"/>
      <c r="E663" s="179"/>
      <c r="F663" s="179"/>
      <c r="G663" s="179"/>
      <c r="H663" s="179"/>
      <c r="I663" s="179"/>
      <c r="J663" s="179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80"/>
      <c r="AP663" s="180"/>
      <c r="AQ663" s="180"/>
      <c r="AR663" s="97"/>
    </row>
    <row r="664" spans="1:44" s="126" customFormat="1" ht="10.7" customHeight="1">
      <c r="A664" s="179"/>
      <c r="B664" s="179"/>
      <c r="C664" s="179"/>
      <c r="D664" s="179"/>
      <c r="E664" s="179"/>
      <c r="F664" s="179"/>
      <c r="G664" s="179"/>
      <c r="H664" s="179"/>
      <c r="I664" s="179"/>
      <c r="J664" s="179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80"/>
      <c r="AP664" s="180"/>
      <c r="AQ664" s="180"/>
      <c r="AR664" s="97"/>
    </row>
    <row r="665" spans="1:44" s="126" customFormat="1" ht="10.7" customHeight="1">
      <c r="A665" s="179"/>
      <c r="B665" s="179"/>
      <c r="C665" s="179"/>
      <c r="D665" s="179"/>
      <c r="E665" s="179"/>
      <c r="F665" s="179"/>
      <c r="G665" s="179"/>
      <c r="H665" s="179"/>
      <c r="I665" s="179"/>
      <c r="J665" s="179"/>
      <c r="K665" s="179"/>
      <c r="L665" s="179"/>
      <c r="M665" s="179"/>
      <c r="N665" s="179"/>
      <c r="O665" s="179"/>
      <c r="P665" s="179"/>
      <c r="Q665" s="179"/>
      <c r="R665" s="179"/>
      <c r="S665" s="179"/>
      <c r="T665" s="179"/>
      <c r="U665" s="179"/>
      <c r="V665" s="179"/>
      <c r="W665" s="179"/>
      <c r="X665" s="179"/>
      <c r="Y665" s="179"/>
      <c r="Z665" s="179"/>
      <c r="AA665" s="179"/>
      <c r="AB665" s="179"/>
      <c r="AC665" s="179"/>
      <c r="AD665" s="179"/>
      <c r="AE665" s="179"/>
      <c r="AF665" s="179"/>
      <c r="AG665" s="179"/>
      <c r="AH665" s="179"/>
      <c r="AI665" s="179"/>
      <c r="AJ665" s="179"/>
      <c r="AK665" s="179"/>
      <c r="AL665" s="179"/>
      <c r="AM665" s="179"/>
      <c r="AN665" s="179"/>
      <c r="AO665" s="180"/>
      <c r="AP665" s="180"/>
      <c r="AQ665" s="180"/>
      <c r="AR665" s="97"/>
    </row>
    <row r="666" spans="1:44" s="126" customFormat="1" ht="10.7" customHeight="1">
      <c r="A666" s="179"/>
      <c r="B666" s="179"/>
      <c r="C666" s="179"/>
      <c r="D666" s="179"/>
      <c r="E666" s="179"/>
      <c r="F666" s="179"/>
      <c r="G666" s="179"/>
      <c r="H666" s="179"/>
      <c r="I666" s="179"/>
      <c r="J666" s="179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80"/>
      <c r="AP666" s="180"/>
      <c r="AQ666" s="180"/>
      <c r="AR666" s="97"/>
    </row>
    <row r="667" spans="1:44" s="126" customFormat="1" ht="10.7" customHeight="1">
      <c r="A667" s="179"/>
      <c r="B667" s="179"/>
      <c r="C667" s="179"/>
      <c r="D667" s="179"/>
      <c r="E667" s="179"/>
      <c r="F667" s="179"/>
      <c r="G667" s="179"/>
      <c r="H667" s="179"/>
      <c r="I667" s="179"/>
      <c r="J667" s="179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80"/>
      <c r="AP667" s="180"/>
      <c r="AQ667" s="180"/>
      <c r="AR667" s="97"/>
    </row>
    <row r="668" spans="1:44" s="126" customFormat="1" ht="10.7" customHeight="1">
      <c r="A668" s="179"/>
      <c r="B668" s="179"/>
      <c r="C668" s="179"/>
      <c r="D668" s="179"/>
      <c r="E668" s="179"/>
      <c r="F668" s="179"/>
      <c r="G668" s="179"/>
      <c r="H668" s="179"/>
      <c r="I668" s="179"/>
      <c r="J668" s="179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80"/>
      <c r="AP668" s="180"/>
      <c r="AQ668" s="180"/>
      <c r="AR668" s="97"/>
    </row>
    <row r="669" spans="1:44" s="126" customFormat="1" ht="10.7" customHeight="1">
      <c r="A669" s="179"/>
      <c r="B669" s="179"/>
      <c r="C669" s="179"/>
      <c r="D669" s="179"/>
      <c r="E669" s="179"/>
      <c r="F669" s="179"/>
      <c r="G669" s="179"/>
      <c r="H669" s="179"/>
      <c r="I669" s="179"/>
      <c r="J669" s="179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80"/>
      <c r="AP669" s="180"/>
      <c r="AQ669" s="180"/>
      <c r="AR669" s="97"/>
    </row>
    <row r="670" spans="1:44" s="126" customFormat="1" ht="10.7" customHeight="1">
      <c r="A670" s="179"/>
      <c r="B670" s="179"/>
      <c r="C670" s="179"/>
      <c r="D670" s="179"/>
      <c r="E670" s="179"/>
      <c r="F670" s="179"/>
      <c r="G670" s="179"/>
      <c r="H670" s="179"/>
      <c r="I670" s="179"/>
      <c r="J670" s="179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80"/>
      <c r="AP670" s="180"/>
      <c r="AQ670" s="180"/>
      <c r="AR670" s="97"/>
    </row>
    <row r="671" spans="1:44" s="126" customFormat="1" ht="10.7" customHeight="1">
      <c r="A671" s="179"/>
      <c r="B671" s="179"/>
      <c r="C671" s="179"/>
      <c r="D671" s="179"/>
      <c r="E671" s="179"/>
      <c r="F671" s="179"/>
      <c r="G671" s="179"/>
      <c r="H671" s="179"/>
      <c r="I671" s="179"/>
      <c r="J671" s="179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80"/>
      <c r="AP671" s="180"/>
      <c r="AQ671" s="180"/>
      <c r="AR671" s="97"/>
    </row>
    <row r="672" spans="1:44" s="126" customFormat="1" ht="10.7" customHeight="1">
      <c r="A672" s="179"/>
      <c r="B672" s="179"/>
      <c r="C672" s="179"/>
      <c r="D672" s="179"/>
      <c r="E672" s="179"/>
      <c r="F672" s="179"/>
      <c r="G672" s="179"/>
      <c r="H672" s="179"/>
      <c r="I672" s="179"/>
      <c r="J672" s="179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80"/>
      <c r="AP672" s="180"/>
      <c r="AQ672" s="180"/>
      <c r="AR672" s="97"/>
    </row>
    <row r="673" spans="1:44" s="126" customFormat="1" ht="10.7" customHeight="1">
      <c r="A673" s="179"/>
      <c r="B673" s="179"/>
      <c r="C673" s="179"/>
      <c r="D673" s="179"/>
      <c r="E673" s="179"/>
      <c r="F673" s="179"/>
      <c r="G673" s="179"/>
      <c r="H673" s="179"/>
      <c r="I673" s="179"/>
      <c r="J673" s="179"/>
      <c r="K673" s="179"/>
      <c r="L673" s="179"/>
      <c r="M673" s="179"/>
      <c r="N673" s="179"/>
      <c r="O673" s="179"/>
      <c r="P673" s="179"/>
      <c r="Q673" s="179"/>
      <c r="R673" s="179"/>
      <c r="S673" s="179"/>
      <c r="T673" s="179"/>
      <c r="U673" s="179"/>
      <c r="V673" s="179"/>
      <c r="W673" s="179"/>
      <c r="X673" s="179"/>
      <c r="Y673" s="179"/>
      <c r="Z673" s="179"/>
      <c r="AA673" s="179"/>
      <c r="AB673" s="179"/>
      <c r="AC673" s="179"/>
      <c r="AD673" s="179"/>
      <c r="AE673" s="179"/>
      <c r="AF673" s="179"/>
      <c r="AG673" s="179"/>
      <c r="AH673" s="179"/>
      <c r="AI673" s="179"/>
      <c r="AJ673" s="179"/>
      <c r="AK673" s="179"/>
      <c r="AL673" s="179"/>
      <c r="AM673" s="179"/>
      <c r="AN673" s="179"/>
      <c r="AO673" s="180"/>
      <c r="AP673" s="180"/>
      <c r="AQ673" s="180"/>
      <c r="AR673" s="97"/>
    </row>
    <row r="674" spans="1:44" s="126" customFormat="1" ht="10.7" customHeight="1">
      <c r="A674" s="179"/>
      <c r="B674" s="179"/>
      <c r="C674" s="179"/>
      <c r="D674" s="179"/>
      <c r="E674" s="179"/>
      <c r="F674" s="179"/>
      <c r="G674" s="179"/>
      <c r="H674" s="179"/>
      <c r="I674" s="179"/>
      <c r="J674" s="179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80"/>
      <c r="AP674" s="180"/>
      <c r="AQ674" s="180"/>
      <c r="AR674" s="97"/>
    </row>
    <row r="675" spans="1:44" s="126" customFormat="1" ht="10.7" customHeight="1">
      <c r="A675" s="179"/>
      <c r="B675" s="179"/>
      <c r="C675" s="179"/>
      <c r="D675" s="179"/>
      <c r="E675" s="179"/>
      <c r="F675" s="179"/>
      <c r="G675" s="179"/>
      <c r="H675" s="179"/>
      <c r="I675" s="179"/>
      <c r="J675" s="179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80"/>
      <c r="AP675" s="180"/>
      <c r="AQ675" s="180"/>
      <c r="AR675" s="97"/>
    </row>
    <row r="676" spans="1:44" s="126" customFormat="1" ht="10.7" customHeight="1">
      <c r="A676" s="179"/>
      <c r="B676" s="179"/>
      <c r="C676" s="179"/>
      <c r="D676" s="179"/>
      <c r="E676" s="179"/>
      <c r="F676" s="179"/>
      <c r="G676" s="179"/>
      <c r="H676" s="179"/>
      <c r="I676" s="179"/>
      <c r="J676" s="179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80"/>
      <c r="AP676" s="180"/>
      <c r="AQ676" s="180"/>
      <c r="AR676" s="97"/>
    </row>
    <row r="677" spans="1:44" s="126" customFormat="1" ht="10.7" customHeight="1">
      <c r="A677" s="179"/>
      <c r="B677" s="179"/>
      <c r="C677" s="179"/>
      <c r="D677" s="179"/>
      <c r="E677" s="179"/>
      <c r="F677" s="179"/>
      <c r="G677" s="179"/>
      <c r="H677" s="179"/>
      <c r="I677" s="179"/>
      <c r="J677" s="179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80"/>
      <c r="AP677" s="180"/>
      <c r="AQ677" s="180"/>
      <c r="AR677" s="97"/>
    </row>
    <row r="678" spans="1:44" s="126" customFormat="1" ht="10.7" customHeight="1">
      <c r="A678" s="179"/>
      <c r="B678" s="179"/>
      <c r="C678" s="179"/>
      <c r="D678" s="179"/>
      <c r="E678" s="179"/>
      <c r="F678" s="179"/>
      <c r="G678" s="179"/>
      <c r="H678" s="179"/>
      <c r="I678" s="179"/>
      <c r="J678" s="179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80"/>
      <c r="AP678" s="180"/>
      <c r="AQ678" s="180"/>
      <c r="AR678" s="97"/>
    </row>
    <row r="679" spans="1:44" s="126" customFormat="1" ht="10.7" customHeight="1">
      <c r="A679" s="179"/>
      <c r="B679" s="179"/>
      <c r="C679" s="179"/>
      <c r="D679" s="179"/>
      <c r="E679" s="179"/>
      <c r="F679" s="179"/>
      <c r="G679" s="179"/>
      <c r="H679" s="179"/>
      <c r="I679" s="179"/>
      <c r="J679" s="179"/>
      <c r="K679" s="179"/>
      <c r="L679" s="179"/>
      <c r="M679" s="179"/>
      <c r="N679" s="179"/>
      <c r="O679" s="179"/>
      <c r="P679" s="179"/>
      <c r="Q679" s="179"/>
      <c r="R679" s="179"/>
      <c r="S679" s="179"/>
      <c r="T679" s="179"/>
      <c r="U679" s="179"/>
      <c r="V679" s="179"/>
      <c r="W679" s="179"/>
      <c r="X679" s="179"/>
      <c r="Y679" s="179"/>
      <c r="Z679" s="179"/>
      <c r="AA679" s="179"/>
      <c r="AB679" s="179"/>
      <c r="AC679" s="179"/>
      <c r="AD679" s="179"/>
      <c r="AE679" s="179"/>
      <c r="AF679" s="179"/>
      <c r="AG679" s="179"/>
      <c r="AH679" s="179"/>
      <c r="AI679" s="179"/>
      <c r="AJ679" s="179"/>
      <c r="AK679" s="179"/>
      <c r="AL679" s="179"/>
      <c r="AM679" s="179"/>
      <c r="AN679" s="179"/>
      <c r="AO679" s="180"/>
      <c r="AP679" s="180"/>
      <c r="AQ679" s="180"/>
      <c r="AR679" s="97"/>
    </row>
    <row r="680" spans="1:44" s="126" customFormat="1" ht="10.7" customHeight="1">
      <c r="A680" s="179"/>
      <c r="B680" s="179"/>
      <c r="C680" s="179"/>
      <c r="D680" s="179"/>
      <c r="E680" s="179"/>
      <c r="F680" s="179"/>
      <c r="G680" s="179"/>
      <c r="H680" s="179"/>
      <c r="I680" s="179"/>
      <c r="J680" s="179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80"/>
      <c r="AP680" s="180"/>
      <c r="AQ680" s="180"/>
      <c r="AR680" s="97"/>
    </row>
    <row r="681" spans="1:44" s="126" customFormat="1" ht="10.7" customHeight="1">
      <c r="A681" s="179"/>
      <c r="B681" s="179"/>
      <c r="C681" s="179"/>
      <c r="D681" s="179"/>
      <c r="E681" s="179"/>
      <c r="F681" s="179"/>
      <c r="G681" s="179"/>
      <c r="H681" s="179"/>
      <c r="I681" s="179"/>
      <c r="J681" s="179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80"/>
      <c r="AP681" s="180"/>
      <c r="AQ681" s="180"/>
      <c r="AR681" s="97"/>
    </row>
    <row r="682" spans="1:44" s="126" customFormat="1" ht="10.7" customHeight="1">
      <c r="A682" s="179"/>
      <c r="B682" s="179"/>
      <c r="C682" s="179"/>
      <c r="D682" s="179"/>
      <c r="E682" s="179"/>
      <c r="F682" s="179"/>
      <c r="G682" s="179"/>
      <c r="H682" s="179"/>
      <c r="I682" s="179"/>
      <c r="J682" s="179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80"/>
      <c r="AP682" s="180"/>
      <c r="AQ682" s="180"/>
      <c r="AR682" s="97"/>
    </row>
    <row r="683" spans="1:44" s="126" customFormat="1" ht="10.7" customHeight="1">
      <c r="A683" s="179"/>
      <c r="B683" s="179"/>
      <c r="C683" s="179"/>
      <c r="D683" s="179"/>
      <c r="E683" s="179"/>
      <c r="F683" s="179"/>
      <c r="G683" s="179"/>
      <c r="H683" s="179"/>
      <c r="I683" s="179"/>
      <c r="J683" s="179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80"/>
      <c r="AP683" s="180"/>
      <c r="AQ683" s="180"/>
      <c r="AR683" s="97"/>
    </row>
    <row r="684" spans="1:44" s="126" customFormat="1" ht="10.7" customHeight="1">
      <c r="A684" s="179"/>
      <c r="B684" s="179"/>
      <c r="C684" s="179"/>
      <c r="D684" s="179"/>
      <c r="E684" s="179"/>
      <c r="F684" s="179"/>
      <c r="G684" s="179"/>
      <c r="H684" s="179"/>
      <c r="I684" s="179"/>
      <c r="J684" s="179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80"/>
      <c r="AP684" s="180"/>
      <c r="AQ684" s="180"/>
      <c r="AR684" s="97"/>
    </row>
    <row r="685" spans="1:44" s="126" customFormat="1" ht="10.7" customHeight="1">
      <c r="A685" s="179"/>
      <c r="B685" s="179"/>
      <c r="C685" s="179"/>
      <c r="D685" s="179"/>
      <c r="E685" s="179"/>
      <c r="F685" s="179"/>
      <c r="G685" s="179"/>
      <c r="H685" s="179"/>
      <c r="I685" s="179"/>
      <c r="J685" s="179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80"/>
      <c r="AP685" s="180"/>
      <c r="AQ685" s="180"/>
      <c r="AR685" s="97"/>
    </row>
    <row r="686" spans="1:44" s="126" customFormat="1" ht="10.7" customHeight="1">
      <c r="A686" s="179"/>
      <c r="B686" s="179"/>
      <c r="C686" s="179"/>
      <c r="D686" s="179"/>
      <c r="E686" s="179"/>
      <c r="F686" s="179"/>
      <c r="G686" s="179"/>
      <c r="H686" s="179"/>
      <c r="I686" s="179"/>
      <c r="J686" s="179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80"/>
      <c r="AP686" s="180"/>
      <c r="AQ686" s="180"/>
      <c r="AR686" s="97"/>
    </row>
    <row r="687" spans="1:44" s="126" customFormat="1" ht="10.7" customHeight="1">
      <c r="A687" s="179"/>
      <c r="B687" s="179"/>
      <c r="C687" s="179"/>
      <c r="D687" s="179"/>
      <c r="E687" s="179"/>
      <c r="F687" s="179"/>
      <c r="G687" s="179"/>
      <c r="H687" s="179"/>
      <c r="I687" s="179"/>
      <c r="J687" s="179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80"/>
      <c r="AP687" s="180"/>
      <c r="AQ687" s="180"/>
      <c r="AR687" s="97"/>
    </row>
    <row r="688" spans="1:44" s="126" customFormat="1" ht="10.7" customHeight="1">
      <c r="A688" s="179"/>
      <c r="B688" s="179"/>
      <c r="C688" s="179"/>
      <c r="D688" s="179"/>
      <c r="E688" s="179"/>
      <c r="F688" s="179"/>
      <c r="G688" s="179"/>
      <c r="H688" s="179"/>
      <c r="I688" s="179"/>
      <c r="J688" s="179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80"/>
      <c r="AP688" s="180"/>
      <c r="AQ688" s="180"/>
      <c r="AR688" s="97"/>
    </row>
    <row r="689" spans="1:44" s="126" customFormat="1" ht="10.7" customHeight="1">
      <c r="A689" s="179"/>
      <c r="B689" s="179"/>
      <c r="C689" s="179"/>
      <c r="D689" s="179"/>
      <c r="E689" s="179"/>
      <c r="F689" s="179"/>
      <c r="G689" s="179"/>
      <c r="H689" s="179"/>
      <c r="I689" s="179"/>
      <c r="J689" s="179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80"/>
      <c r="AP689" s="180"/>
      <c r="AQ689" s="180"/>
      <c r="AR689" s="97"/>
    </row>
    <row r="690" spans="1:44" s="126" customFormat="1" ht="10.7" customHeight="1">
      <c r="A690" s="179"/>
      <c r="B690" s="179"/>
      <c r="C690" s="179"/>
      <c r="D690" s="179"/>
      <c r="E690" s="179"/>
      <c r="F690" s="179"/>
      <c r="G690" s="179"/>
      <c r="H690" s="179"/>
      <c r="I690" s="179"/>
      <c r="J690" s="179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80"/>
      <c r="AP690" s="180"/>
      <c r="AQ690" s="180"/>
      <c r="AR690" s="97"/>
    </row>
    <row r="691" spans="1:44" s="126" customFormat="1" ht="10.7" customHeight="1">
      <c r="A691" s="179"/>
      <c r="B691" s="179"/>
      <c r="C691" s="179"/>
      <c r="D691" s="179"/>
      <c r="E691" s="179"/>
      <c r="F691" s="179"/>
      <c r="G691" s="179"/>
      <c r="H691" s="179"/>
      <c r="I691" s="179"/>
      <c r="J691" s="179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80"/>
      <c r="AP691" s="180"/>
      <c r="AQ691" s="180"/>
      <c r="AR691" s="97"/>
    </row>
    <row r="692" spans="1:44" s="126" customFormat="1" ht="10.7" customHeight="1">
      <c r="A692" s="179"/>
      <c r="B692" s="179"/>
      <c r="C692" s="179"/>
      <c r="D692" s="179"/>
      <c r="E692" s="179"/>
      <c r="F692" s="179"/>
      <c r="G692" s="179"/>
      <c r="H692" s="179"/>
      <c r="I692" s="179"/>
      <c r="J692" s="179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80"/>
      <c r="AP692" s="180"/>
      <c r="AQ692" s="180"/>
      <c r="AR692" s="97"/>
    </row>
    <row r="693" spans="1:44" s="126" customFormat="1" ht="10.7" customHeight="1">
      <c r="A693" s="179"/>
      <c r="B693" s="179"/>
      <c r="C693" s="179"/>
      <c r="D693" s="179"/>
      <c r="E693" s="179"/>
      <c r="F693" s="179"/>
      <c r="G693" s="179"/>
      <c r="H693" s="179"/>
      <c r="I693" s="179"/>
      <c r="J693" s="179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80"/>
      <c r="AP693" s="180"/>
      <c r="AQ693" s="180"/>
      <c r="AR693" s="97"/>
    </row>
    <row r="694" spans="1:44" s="126" customFormat="1" ht="10.7" customHeight="1">
      <c r="A694" s="179"/>
      <c r="B694" s="179"/>
      <c r="C694" s="179"/>
      <c r="D694" s="179"/>
      <c r="E694" s="179"/>
      <c r="F694" s="179"/>
      <c r="G694" s="179"/>
      <c r="H694" s="179"/>
      <c r="I694" s="179"/>
      <c r="J694" s="179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80"/>
      <c r="AP694" s="180"/>
      <c r="AQ694" s="180"/>
      <c r="AR694" s="97"/>
    </row>
    <row r="695" spans="1:44" s="126" customFormat="1" ht="10.7" customHeight="1">
      <c r="A695" s="179"/>
      <c r="B695" s="179"/>
      <c r="C695" s="179"/>
      <c r="D695" s="179"/>
      <c r="E695" s="179"/>
      <c r="F695" s="179"/>
      <c r="G695" s="179"/>
      <c r="H695" s="179"/>
      <c r="I695" s="179"/>
      <c r="J695" s="179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80"/>
      <c r="AP695" s="180"/>
      <c r="AQ695" s="180"/>
      <c r="AR695" s="97"/>
    </row>
    <row r="696" spans="1:44" s="126" customFormat="1" ht="10.7" customHeight="1">
      <c r="A696" s="179"/>
      <c r="B696" s="179"/>
      <c r="C696" s="179"/>
      <c r="D696" s="179"/>
      <c r="E696" s="179"/>
      <c r="F696" s="179"/>
      <c r="G696" s="179"/>
      <c r="H696" s="179"/>
      <c r="I696" s="179"/>
      <c r="J696" s="179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80"/>
      <c r="AP696" s="180"/>
      <c r="AQ696" s="180"/>
      <c r="AR696" s="97"/>
    </row>
    <row r="697" spans="1:44" s="126" customFormat="1" ht="10.7" customHeight="1">
      <c r="A697" s="179"/>
      <c r="B697" s="179"/>
      <c r="C697" s="179"/>
      <c r="D697" s="179"/>
      <c r="E697" s="179"/>
      <c r="F697" s="179"/>
      <c r="G697" s="179"/>
      <c r="H697" s="179"/>
      <c r="I697" s="179"/>
      <c r="J697" s="179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80"/>
      <c r="AP697" s="180"/>
      <c r="AQ697" s="180"/>
      <c r="AR697" s="97"/>
    </row>
    <row r="698" spans="1:44" s="126" customFormat="1" ht="10.7" customHeight="1">
      <c r="A698" s="179"/>
      <c r="B698" s="179"/>
      <c r="C698" s="179"/>
      <c r="D698" s="179"/>
      <c r="E698" s="179"/>
      <c r="F698" s="179"/>
      <c r="G698" s="179"/>
      <c r="H698" s="179"/>
      <c r="I698" s="179"/>
      <c r="J698" s="179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80"/>
      <c r="AP698" s="180"/>
      <c r="AQ698" s="180"/>
      <c r="AR698" s="97"/>
    </row>
    <row r="699" spans="1:44" s="126" customFormat="1" ht="10.7" customHeight="1">
      <c r="A699" s="179"/>
      <c r="B699" s="179"/>
      <c r="C699" s="179"/>
      <c r="D699" s="179"/>
      <c r="E699" s="179"/>
      <c r="F699" s="179"/>
      <c r="G699" s="179"/>
      <c r="H699" s="179"/>
      <c r="I699" s="179"/>
      <c r="J699" s="179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80"/>
      <c r="AP699" s="180"/>
      <c r="AQ699" s="180"/>
      <c r="AR699" s="97"/>
    </row>
    <row r="700" spans="1:44" s="126" customFormat="1" ht="10.7" customHeight="1">
      <c r="A700" s="179"/>
      <c r="B700" s="179"/>
      <c r="C700" s="179"/>
      <c r="D700" s="179"/>
      <c r="E700" s="179"/>
      <c r="F700" s="179"/>
      <c r="G700" s="179"/>
      <c r="H700" s="179"/>
      <c r="I700" s="179"/>
      <c r="J700" s="179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80"/>
      <c r="AP700" s="180"/>
      <c r="AQ700" s="180"/>
      <c r="AR700" s="97"/>
    </row>
    <row r="701" spans="1:44" s="126" customFormat="1" ht="10.7" customHeight="1">
      <c r="A701" s="179"/>
      <c r="B701" s="179"/>
      <c r="C701" s="179"/>
      <c r="D701" s="179"/>
      <c r="E701" s="179"/>
      <c r="F701" s="179"/>
      <c r="G701" s="179"/>
      <c r="H701" s="179"/>
      <c r="I701" s="179"/>
      <c r="J701" s="179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80"/>
      <c r="AP701" s="180"/>
      <c r="AQ701" s="180"/>
      <c r="AR701" s="97"/>
    </row>
    <row r="702" spans="1:44" s="126" customFormat="1" ht="10.7" customHeight="1">
      <c r="A702" s="179"/>
      <c r="B702" s="179"/>
      <c r="C702" s="179"/>
      <c r="D702" s="179"/>
      <c r="E702" s="179"/>
      <c r="F702" s="179"/>
      <c r="G702" s="179"/>
      <c r="H702" s="179"/>
      <c r="I702" s="179"/>
      <c r="J702" s="179"/>
      <c r="K702" s="179"/>
      <c r="L702" s="179"/>
      <c r="M702" s="179"/>
      <c r="N702" s="179"/>
      <c r="O702" s="179"/>
      <c r="P702" s="179"/>
      <c r="Q702" s="179"/>
      <c r="R702" s="179"/>
      <c r="S702" s="179"/>
      <c r="T702" s="179"/>
      <c r="U702" s="179"/>
      <c r="V702" s="179"/>
      <c r="W702" s="179"/>
      <c r="X702" s="179"/>
      <c r="Y702" s="179"/>
      <c r="Z702" s="179"/>
      <c r="AA702" s="179"/>
      <c r="AB702" s="179"/>
      <c r="AC702" s="179"/>
      <c r="AD702" s="179"/>
      <c r="AE702" s="179"/>
      <c r="AF702" s="179"/>
      <c r="AG702" s="179"/>
      <c r="AH702" s="179"/>
      <c r="AI702" s="179"/>
      <c r="AJ702" s="179"/>
      <c r="AK702" s="179"/>
      <c r="AL702" s="179"/>
      <c r="AM702" s="179"/>
      <c r="AN702" s="179"/>
      <c r="AO702" s="180"/>
      <c r="AP702" s="180"/>
      <c r="AQ702" s="180"/>
      <c r="AR702" s="97"/>
    </row>
    <row r="703" spans="1:44" s="126" customFormat="1" ht="10.7" customHeight="1">
      <c r="A703" s="179"/>
      <c r="B703" s="179"/>
      <c r="C703" s="179"/>
      <c r="D703" s="179"/>
      <c r="E703" s="179"/>
      <c r="F703" s="179"/>
      <c r="G703" s="179"/>
      <c r="H703" s="179"/>
      <c r="I703" s="179"/>
      <c r="J703" s="179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80"/>
      <c r="AP703" s="180"/>
      <c r="AQ703" s="180"/>
      <c r="AR703" s="97"/>
    </row>
    <row r="704" spans="1:44" s="126" customFormat="1" ht="10.7" customHeight="1">
      <c r="A704" s="179"/>
      <c r="B704" s="179"/>
      <c r="C704" s="179"/>
      <c r="D704" s="179"/>
      <c r="E704" s="179"/>
      <c r="F704" s="179"/>
      <c r="G704" s="179"/>
      <c r="H704" s="179"/>
      <c r="I704" s="179"/>
      <c r="J704" s="179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80"/>
      <c r="AP704" s="180"/>
      <c r="AQ704" s="180"/>
      <c r="AR704" s="97"/>
    </row>
    <row r="705" spans="1:44" s="126" customFormat="1" ht="10.7" customHeight="1">
      <c r="A705" s="179"/>
      <c r="B705" s="179"/>
      <c r="C705" s="179"/>
      <c r="D705" s="179"/>
      <c r="E705" s="179"/>
      <c r="F705" s="179"/>
      <c r="G705" s="179"/>
      <c r="H705" s="179"/>
      <c r="I705" s="179"/>
      <c r="J705" s="179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80"/>
      <c r="AP705" s="180"/>
      <c r="AQ705" s="180"/>
      <c r="AR705" s="97"/>
    </row>
    <row r="706" spans="1:44" s="126" customFormat="1" ht="10.7" customHeight="1">
      <c r="A706" s="179"/>
      <c r="B706" s="179"/>
      <c r="C706" s="179"/>
      <c r="D706" s="179"/>
      <c r="E706" s="179"/>
      <c r="F706" s="179"/>
      <c r="G706" s="179"/>
      <c r="H706" s="179"/>
      <c r="I706" s="179"/>
      <c r="J706" s="179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80"/>
      <c r="AP706" s="180"/>
      <c r="AQ706" s="180"/>
      <c r="AR706" s="97"/>
    </row>
    <row r="707" spans="1:44" s="126" customFormat="1" ht="10.7" customHeight="1">
      <c r="A707" s="179"/>
      <c r="B707" s="179"/>
      <c r="C707" s="179"/>
      <c r="D707" s="179"/>
      <c r="E707" s="179"/>
      <c r="F707" s="179"/>
      <c r="G707" s="179"/>
      <c r="H707" s="179"/>
      <c r="I707" s="179"/>
      <c r="J707" s="179"/>
      <c r="K707" s="179"/>
      <c r="L707" s="179"/>
      <c r="M707" s="179"/>
      <c r="N707" s="179"/>
      <c r="O707" s="179"/>
      <c r="P707" s="179"/>
      <c r="Q707" s="179"/>
      <c r="R707" s="179"/>
      <c r="S707" s="179"/>
      <c r="T707" s="179"/>
      <c r="U707" s="179"/>
      <c r="V707" s="179"/>
      <c r="W707" s="179"/>
      <c r="X707" s="179"/>
      <c r="Y707" s="179"/>
      <c r="Z707" s="179"/>
      <c r="AA707" s="179"/>
      <c r="AB707" s="179"/>
      <c r="AC707" s="179"/>
      <c r="AD707" s="179"/>
      <c r="AE707" s="179"/>
      <c r="AF707" s="179"/>
      <c r="AG707" s="179"/>
      <c r="AH707" s="179"/>
      <c r="AI707" s="179"/>
      <c r="AJ707" s="179"/>
      <c r="AK707" s="179"/>
      <c r="AL707" s="179"/>
      <c r="AM707" s="179"/>
      <c r="AN707" s="179"/>
      <c r="AO707" s="180"/>
      <c r="AP707" s="180"/>
      <c r="AQ707" s="180"/>
      <c r="AR707" s="97"/>
    </row>
    <row r="708" spans="1:44" s="126" customFormat="1" ht="10.7" customHeight="1">
      <c r="A708" s="179"/>
      <c r="B708" s="179"/>
      <c r="C708" s="179"/>
      <c r="D708" s="179"/>
      <c r="E708" s="179"/>
      <c r="F708" s="179"/>
      <c r="G708" s="179"/>
      <c r="H708" s="179"/>
      <c r="I708" s="179"/>
      <c r="J708" s="179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80"/>
      <c r="AP708" s="180"/>
      <c r="AQ708" s="180"/>
      <c r="AR708" s="97"/>
    </row>
    <row r="709" spans="1:44" s="126" customFormat="1" ht="10.7" customHeight="1">
      <c r="A709" s="179"/>
      <c r="B709" s="179"/>
      <c r="C709" s="179"/>
      <c r="D709" s="179"/>
      <c r="E709" s="179"/>
      <c r="F709" s="179"/>
      <c r="G709" s="179"/>
      <c r="H709" s="179"/>
      <c r="I709" s="179"/>
      <c r="J709" s="179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80"/>
      <c r="AP709" s="180"/>
      <c r="AQ709" s="180"/>
      <c r="AR709" s="97"/>
    </row>
    <row r="710" spans="1:44" s="126" customFormat="1" ht="10.7" customHeight="1">
      <c r="A710" s="179"/>
      <c r="B710" s="179"/>
      <c r="C710" s="179"/>
      <c r="D710" s="179"/>
      <c r="E710" s="179"/>
      <c r="F710" s="179"/>
      <c r="G710" s="179"/>
      <c r="H710" s="179"/>
      <c r="I710" s="179"/>
      <c r="J710" s="179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80"/>
      <c r="AP710" s="180"/>
      <c r="AQ710" s="180"/>
      <c r="AR710" s="97"/>
    </row>
    <row r="711" spans="1:44" s="126" customFormat="1" ht="10.7" customHeight="1">
      <c r="A711" s="179"/>
      <c r="B711" s="179"/>
      <c r="C711" s="179"/>
      <c r="D711" s="179"/>
      <c r="E711" s="179"/>
      <c r="F711" s="179"/>
      <c r="G711" s="179"/>
      <c r="H711" s="179"/>
      <c r="I711" s="179"/>
      <c r="J711" s="179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80"/>
      <c r="AP711" s="180"/>
      <c r="AQ711" s="180"/>
      <c r="AR711" s="97"/>
    </row>
    <row r="712" spans="1:44" s="126" customFormat="1" ht="10.7" customHeight="1">
      <c r="A712" s="179"/>
      <c r="B712" s="179"/>
      <c r="C712" s="179"/>
      <c r="D712" s="179"/>
      <c r="E712" s="179"/>
      <c r="F712" s="179"/>
      <c r="G712" s="179"/>
      <c r="H712" s="179"/>
      <c r="I712" s="179"/>
      <c r="J712" s="179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80"/>
      <c r="AP712" s="180"/>
      <c r="AQ712" s="180"/>
      <c r="AR712" s="97"/>
    </row>
    <row r="713" spans="1:44" s="126" customFormat="1" ht="10.7" customHeight="1">
      <c r="A713" s="179"/>
      <c r="B713" s="179"/>
      <c r="C713" s="179"/>
      <c r="D713" s="179"/>
      <c r="E713" s="179"/>
      <c r="F713" s="179"/>
      <c r="G713" s="179"/>
      <c r="H713" s="179"/>
      <c r="I713" s="179"/>
      <c r="J713" s="179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80"/>
      <c r="AP713" s="180"/>
      <c r="AQ713" s="180"/>
      <c r="AR713" s="97"/>
    </row>
    <row r="714" spans="1:44" s="126" customFormat="1" ht="10.7" customHeight="1">
      <c r="A714" s="179"/>
      <c r="B714" s="179"/>
      <c r="C714" s="179"/>
      <c r="D714" s="179"/>
      <c r="E714" s="179"/>
      <c r="F714" s="179"/>
      <c r="G714" s="179"/>
      <c r="H714" s="179"/>
      <c r="I714" s="179"/>
      <c r="J714" s="179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80"/>
      <c r="AP714" s="180"/>
      <c r="AQ714" s="180"/>
      <c r="AR714" s="97"/>
    </row>
    <row r="715" spans="1:44" s="126" customFormat="1" ht="10.7" customHeight="1">
      <c r="A715" s="179"/>
      <c r="B715" s="179"/>
      <c r="C715" s="179"/>
      <c r="D715" s="179"/>
      <c r="E715" s="179"/>
      <c r="F715" s="179"/>
      <c r="G715" s="179"/>
      <c r="H715" s="179"/>
      <c r="I715" s="179"/>
      <c r="J715" s="179"/>
      <c r="K715" s="179"/>
      <c r="L715" s="179"/>
      <c r="M715" s="179"/>
      <c r="N715" s="179"/>
      <c r="O715" s="179"/>
      <c r="P715" s="179"/>
      <c r="Q715" s="179"/>
      <c r="R715" s="179"/>
      <c r="S715" s="179"/>
      <c r="T715" s="179"/>
      <c r="U715" s="179"/>
      <c r="V715" s="179"/>
      <c r="W715" s="179"/>
      <c r="X715" s="179"/>
      <c r="Y715" s="179"/>
      <c r="Z715" s="179"/>
      <c r="AA715" s="179"/>
      <c r="AB715" s="179"/>
      <c r="AC715" s="179"/>
      <c r="AD715" s="179"/>
      <c r="AE715" s="179"/>
      <c r="AF715" s="179"/>
      <c r="AG715" s="179"/>
      <c r="AH715" s="179"/>
      <c r="AI715" s="179"/>
      <c r="AJ715" s="179"/>
      <c r="AK715" s="179"/>
      <c r="AL715" s="179"/>
      <c r="AM715" s="179"/>
      <c r="AN715" s="179"/>
      <c r="AO715" s="180"/>
      <c r="AP715" s="180"/>
      <c r="AQ715" s="180"/>
      <c r="AR715" s="97"/>
    </row>
    <row r="716" spans="1:44" s="126" customFormat="1" ht="10.7" customHeight="1">
      <c r="A716" s="179"/>
      <c r="B716" s="179"/>
      <c r="C716" s="179"/>
      <c r="D716" s="179"/>
      <c r="E716" s="179"/>
      <c r="F716" s="179"/>
      <c r="G716" s="179"/>
      <c r="H716" s="179"/>
      <c r="I716" s="179"/>
      <c r="J716" s="179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80"/>
      <c r="AP716" s="180"/>
      <c r="AQ716" s="180"/>
      <c r="AR716" s="97"/>
    </row>
    <row r="717" spans="1:44" s="126" customFormat="1" ht="10.7" customHeight="1">
      <c r="A717" s="179"/>
      <c r="B717" s="179"/>
      <c r="C717" s="179"/>
      <c r="D717" s="179"/>
      <c r="E717" s="179"/>
      <c r="F717" s="179"/>
      <c r="G717" s="179"/>
      <c r="H717" s="179"/>
      <c r="I717" s="179"/>
      <c r="J717" s="179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80"/>
      <c r="AP717" s="180"/>
      <c r="AQ717" s="180"/>
      <c r="AR717" s="97"/>
    </row>
    <row r="718" spans="1:44" s="126" customFormat="1" ht="10.7" customHeight="1">
      <c r="A718" s="179"/>
      <c r="B718" s="179"/>
      <c r="C718" s="179"/>
      <c r="D718" s="179"/>
      <c r="E718" s="179"/>
      <c r="F718" s="179"/>
      <c r="G718" s="179"/>
      <c r="H718" s="179"/>
      <c r="I718" s="179"/>
      <c r="J718" s="179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80"/>
      <c r="AP718" s="180"/>
      <c r="AQ718" s="180"/>
      <c r="AR718" s="97"/>
    </row>
    <row r="719" spans="1:44" s="126" customFormat="1" ht="10.7" customHeight="1">
      <c r="A719" s="179"/>
      <c r="B719" s="179"/>
      <c r="C719" s="179"/>
      <c r="D719" s="179"/>
      <c r="E719" s="179"/>
      <c r="F719" s="179"/>
      <c r="G719" s="179"/>
      <c r="H719" s="179"/>
      <c r="I719" s="179"/>
      <c r="J719" s="179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80"/>
      <c r="AP719" s="180"/>
      <c r="AQ719" s="180"/>
      <c r="AR719" s="97"/>
    </row>
    <row r="720" spans="1:44" s="126" customFormat="1" ht="10.7" customHeight="1">
      <c r="A720" s="179"/>
      <c r="B720" s="179"/>
      <c r="C720" s="179"/>
      <c r="D720" s="179"/>
      <c r="E720" s="179"/>
      <c r="F720" s="179"/>
      <c r="G720" s="179"/>
      <c r="H720" s="179"/>
      <c r="I720" s="179"/>
      <c r="J720" s="179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80"/>
      <c r="AP720" s="180"/>
      <c r="AQ720" s="180"/>
      <c r="AR720" s="97"/>
    </row>
    <row r="721" spans="1:44" s="126" customFormat="1" ht="10.7" customHeight="1">
      <c r="A721" s="179"/>
      <c r="B721" s="179"/>
      <c r="C721" s="179"/>
      <c r="D721" s="179"/>
      <c r="E721" s="179"/>
      <c r="F721" s="179"/>
      <c r="G721" s="179"/>
      <c r="H721" s="179"/>
      <c r="I721" s="179"/>
      <c r="J721" s="179"/>
      <c r="K721" s="179"/>
      <c r="L721" s="179"/>
      <c r="M721" s="179"/>
      <c r="N721" s="179"/>
      <c r="O721" s="179"/>
      <c r="P721" s="179"/>
      <c r="Q721" s="179"/>
      <c r="R721" s="179"/>
      <c r="S721" s="179"/>
      <c r="T721" s="179"/>
      <c r="U721" s="179"/>
      <c r="V721" s="179"/>
      <c r="W721" s="179"/>
      <c r="X721" s="179"/>
      <c r="Y721" s="179"/>
      <c r="Z721" s="179"/>
      <c r="AA721" s="179"/>
      <c r="AB721" s="179"/>
      <c r="AC721" s="179"/>
      <c r="AD721" s="179"/>
      <c r="AE721" s="179"/>
      <c r="AF721" s="179"/>
      <c r="AG721" s="179"/>
      <c r="AH721" s="179"/>
      <c r="AI721" s="179"/>
      <c r="AJ721" s="179"/>
      <c r="AK721" s="179"/>
      <c r="AL721" s="179"/>
      <c r="AM721" s="179"/>
      <c r="AN721" s="179"/>
      <c r="AO721" s="180"/>
      <c r="AP721" s="180"/>
      <c r="AQ721" s="180"/>
      <c r="AR721" s="97"/>
    </row>
    <row r="722" spans="1:44" s="126" customFormat="1" ht="10.7" customHeight="1">
      <c r="A722" s="179"/>
      <c r="B722" s="179"/>
      <c r="C722" s="179"/>
      <c r="D722" s="179"/>
      <c r="E722" s="179"/>
      <c r="F722" s="179"/>
      <c r="G722" s="179"/>
      <c r="H722" s="179"/>
      <c r="I722" s="179"/>
      <c r="J722" s="179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80"/>
      <c r="AP722" s="180"/>
      <c r="AQ722" s="180"/>
      <c r="AR722" s="97"/>
    </row>
    <row r="723" spans="1:44" s="126" customFormat="1" ht="10.7" customHeight="1">
      <c r="A723" s="179"/>
      <c r="B723" s="179"/>
      <c r="C723" s="179"/>
      <c r="D723" s="179"/>
      <c r="E723" s="179"/>
      <c r="F723" s="179"/>
      <c r="G723" s="179"/>
      <c r="H723" s="179"/>
      <c r="I723" s="179"/>
      <c r="J723" s="179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80"/>
      <c r="AP723" s="180"/>
      <c r="AQ723" s="180"/>
      <c r="AR723" s="97"/>
    </row>
    <row r="724" spans="1:44" s="126" customFormat="1" ht="10.7" customHeight="1">
      <c r="A724" s="179"/>
      <c r="B724" s="179"/>
      <c r="C724" s="179"/>
      <c r="D724" s="179"/>
      <c r="E724" s="179"/>
      <c r="F724" s="179"/>
      <c r="G724" s="179"/>
      <c r="H724" s="179"/>
      <c r="I724" s="179"/>
      <c r="J724" s="179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80"/>
      <c r="AP724" s="180"/>
      <c r="AQ724" s="180"/>
      <c r="AR724" s="97"/>
    </row>
    <row r="725" spans="1:44" s="126" customFormat="1" ht="10.7" customHeight="1">
      <c r="A725" s="179"/>
      <c r="B725" s="179"/>
      <c r="C725" s="179"/>
      <c r="D725" s="179"/>
      <c r="E725" s="179"/>
      <c r="F725" s="179"/>
      <c r="G725" s="179"/>
      <c r="H725" s="179"/>
      <c r="I725" s="179"/>
      <c r="J725" s="179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80"/>
      <c r="AP725" s="180"/>
      <c r="AQ725" s="180"/>
      <c r="AR725" s="97"/>
    </row>
    <row r="726" spans="1:44" s="126" customFormat="1" ht="10.7" customHeight="1">
      <c r="A726" s="179"/>
      <c r="B726" s="179"/>
      <c r="C726" s="179"/>
      <c r="D726" s="179"/>
      <c r="E726" s="179"/>
      <c r="F726" s="179"/>
      <c r="G726" s="179"/>
      <c r="H726" s="179"/>
      <c r="I726" s="179"/>
      <c r="J726" s="179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80"/>
      <c r="AP726" s="180"/>
      <c r="AQ726" s="180"/>
      <c r="AR726" s="97"/>
    </row>
    <row r="727" spans="1:44" s="126" customFormat="1" ht="10.7" customHeight="1">
      <c r="A727" s="179"/>
      <c r="B727" s="179"/>
      <c r="C727" s="179"/>
      <c r="D727" s="179"/>
      <c r="E727" s="179"/>
      <c r="F727" s="179"/>
      <c r="G727" s="179"/>
      <c r="H727" s="179"/>
      <c r="I727" s="179"/>
      <c r="J727" s="179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80"/>
      <c r="AP727" s="180"/>
      <c r="AQ727" s="180"/>
      <c r="AR727" s="97"/>
    </row>
    <row r="728" spans="1:44" s="126" customFormat="1" ht="10.7" customHeight="1">
      <c r="A728" s="179"/>
      <c r="B728" s="179"/>
      <c r="C728" s="179"/>
      <c r="D728" s="179"/>
      <c r="E728" s="179"/>
      <c r="F728" s="179"/>
      <c r="G728" s="179"/>
      <c r="H728" s="179"/>
      <c r="I728" s="179"/>
      <c r="J728" s="179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80"/>
      <c r="AP728" s="180"/>
      <c r="AQ728" s="180"/>
      <c r="AR728" s="97"/>
    </row>
    <row r="729" spans="1:44" s="126" customFormat="1" ht="10.7" customHeight="1">
      <c r="A729" s="179"/>
      <c r="B729" s="179"/>
      <c r="C729" s="179"/>
      <c r="D729" s="179"/>
      <c r="E729" s="179"/>
      <c r="F729" s="179"/>
      <c r="G729" s="179"/>
      <c r="H729" s="179"/>
      <c r="I729" s="179"/>
      <c r="J729" s="179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80"/>
      <c r="AP729" s="180"/>
      <c r="AQ729" s="180"/>
      <c r="AR729" s="97"/>
    </row>
    <row r="730" spans="1:44" s="126" customFormat="1" ht="10.7" customHeight="1">
      <c r="A730" s="179"/>
      <c r="B730" s="179"/>
      <c r="C730" s="179"/>
      <c r="D730" s="179"/>
      <c r="E730" s="179"/>
      <c r="F730" s="179"/>
      <c r="G730" s="179"/>
      <c r="H730" s="179"/>
      <c r="I730" s="179"/>
      <c r="J730" s="179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80"/>
      <c r="AP730" s="180"/>
      <c r="AQ730" s="180"/>
      <c r="AR730" s="97"/>
    </row>
    <row r="731" spans="1:44" s="126" customFormat="1" ht="10.7" customHeight="1">
      <c r="A731" s="179"/>
      <c r="B731" s="179"/>
      <c r="C731" s="179"/>
      <c r="D731" s="179"/>
      <c r="E731" s="179"/>
      <c r="F731" s="179"/>
      <c r="G731" s="179"/>
      <c r="H731" s="179"/>
      <c r="I731" s="179"/>
      <c r="J731" s="179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80"/>
      <c r="AP731" s="180"/>
      <c r="AQ731" s="180"/>
      <c r="AR731" s="97"/>
    </row>
    <row r="732" spans="1:44" s="126" customFormat="1" ht="10.7" customHeight="1">
      <c r="A732" s="179"/>
      <c r="B732" s="179"/>
      <c r="C732" s="179"/>
      <c r="D732" s="179"/>
      <c r="E732" s="179"/>
      <c r="F732" s="179"/>
      <c r="G732" s="179"/>
      <c r="H732" s="179"/>
      <c r="I732" s="179"/>
      <c r="J732" s="179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80"/>
      <c r="AP732" s="180"/>
      <c r="AQ732" s="180"/>
      <c r="AR732" s="97"/>
    </row>
    <row r="733" spans="1:44" s="126" customFormat="1" ht="10.7" customHeight="1">
      <c r="A733" s="179"/>
      <c r="B733" s="179"/>
      <c r="C733" s="179"/>
      <c r="D733" s="179"/>
      <c r="E733" s="179"/>
      <c r="F733" s="179"/>
      <c r="G733" s="179"/>
      <c r="H733" s="179"/>
      <c r="I733" s="179"/>
      <c r="J733" s="179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80"/>
      <c r="AP733" s="180"/>
      <c r="AQ733" s="180"/>
      <c r="AR733" s="97"/>
    </row>
    <row r="734" spans="1:44" s="126" customFormat="1" ht="10.7" customHeight="1">
      <c r="A734" s="179"/>
      <c r="B734" s="179"/>
      <c r="C734" s="179"/>
      <c r="D734" s="179"/>
      <c r="E734" s="179"/>
      <c r="F734" s="179"/>
      <c r="G734" s="179"/>
      <c r="H734" s="179"/>
      <c r="I734" s="179"/>
      <c r="J734" s="179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80"/>
      <c r="AP734" s="180"/>
      <c r="AQ734" s="180"/>
      <c r="AR734" s="97"/>
    </row>
    <row r="735" spans="1:44" s="216" customFormat="1" ht="6.75" customHeight="1">
      <c r="A735" s="213"/>
      <c r="B735" s="213"/>
      <c r="C735" s="213"/>
      <c r="D735" s="213"/>
      <c r="E735" s="213"/>
      <c r="F735" s="213"/>
      <c r="G735" s="213"/>
      <c r="H735" s="213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4"/>
      <c r="AP735" s="214"/>
      <c r="AQ735" s="214"/>
      <c r="AR735" s="215"/>
    </row>
    <row r="736" spans="1:44" s="216" customFormat="1" ht="6.75" customHeight="1">
      <c r="A736" s="213"/>
      <c r="B736" s="213"/>
      <c r="C736" s="213"/>
      <c r="D736" s="213"/>
      <c r="E736" s="213"/>
      <c r="F736" s="213"/>
      <c r="G736" s="213"/>
      <c r="H736" s="213"/>
      <c r="I736" s="213"/>
      <c r="J736" s="213"/>
      <c r="K736" s="213"/>
      <c r="L736" s="213"/>
      <c r="M736" s="213"/>
      <c r="N736" s="213"/>
      <c r="O736" s="213"/>
      <c r="P736" s="213"/>
      <c r="Q736" s="213"/>
      <c r="R736" s="213"/>
      <c r="S736" s="213"/>
      <c r="T736" s="213"/>
      <c r="U736" s="213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4"/>
      <c r="AP736" s="214"/>
      <c r="AQ736" s="214"/>
      <c r="AR736" s="215"/>
    </row>
    <row r="737" spans="1:44" s="216" customFormat="1" ht="6.75" customHeight="1">
      <c r="A737" s="213"/>
      <c r="B737" s="213"/>
      <c r="C737" s="213"/>
      <c r="D737" s="213"/>
      <c r="E737" s="213"/>
      <c r="F737" s="213"/>
      <c r="G737" s="213"/>
      <c r="H737" s="213"/>
      <c r="I737" s="213"/>
      <c r="J737" s="213"/>
      <c r="K737" s="213"/>
      <c r="L737" s="213"/>
      <c r="M737" s="213"/>
      <c r="N737" s="213"/>
      <c r="O737" s="213"/>
      <c r="P737" s="213"/>
      <c r="Q737" s="213"/>
      <c r="R737" s="213"/>
      <c r="S737" s="213"/>
      <c r="T737" s="213"/>
      <c r="U737" s="213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4"/>
      <c r="AP737" s="214"/>
      <c r="AQ737" s="214"/>
      <c r="AR737" s="215"/>
    </row>
    <row r="738" spans="1:44" s="216" customFormat="1" ht="6.75" customHeight="1">
      <c r="A738" s="213"/>
      <c r="B738" s="213"/>
      <c r="C738" s="213"/>
      <c r="D738" s="213"/>
      <c r="E738" s="213"/>
      <c r="F738" s="213"/>
      <c r="G738" s="213"/>
      <c r="H738" s="213"/>
      <c r="I738" s="213"/>
      <c r="J738" s="213"/>
      <c r="K738" s="213"/>
      <c r="L738" s="213"/>
      <c r="M738" s="213"/>
      <c r="N738" s="213"/>
      <c r="O738" s="213"/>
      <c r="P738" s="213"/>
      <c r="Q738" s="213"/>
      <c r="R738" s="213"/>
      <c r="S738" s="213"/>
      <c r="T738" s="213"/>
      <c r="U738" s="213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4"/>
      <c r="AP738" s="214"/>
      <c r="AQ738" s="214"/>
      <c r="AR738" s="215"/>
    </row>
    <row r="739" spans="1:44" s="216" customFormat="1" ht="6.75" customHeight="1">
      <c r="A739" s="213"/>
      <c r="B739" s="213"/>
      <c r="C739" s="213"/>
      <c r="D739" s="213"/>
      <c r="E739" s="213"/>
      <c r="F739" s="213"/>
      <c r="G739" s="213"/>
      <c r="H739" s="213"/>
      <c r="I739" s="213"/>
      <c r="J739" s="213"/>
      <c r="K739" s="213"/>
      <c r="L739" s="213"/>
      <c r="M739" s="213"/>
      <c r="N739" s="213"/>
      <c r="O739" s="213"/>
      <c r="P739" s="213"/>
      <c r="Q739" s="213"/>
      <c r="R739" s="213"/>
      <c r="S739" s="213"/>
      <c r="T739" s="213"/>
      <c r="U739" s="213"/>
      <c r="V739" s="213"/>
      <c r="W739" s="213"/>
      <c r="X739" s="213"/>
      <c r="Y739" s="213"/>
      <c r="Z739" s="213"/>
      <c r="AA739" s="213"/>
      <c r="AB739" s="213"/>
      <c r="AC739" s="213"/>
      <c r="AD739" s="213"/>
      <c r="AE739" s="213"/>
      <c r="AF739" s="213"/>
      <c r="AG739" s="213"/>
      <c r="AH739" s="213"/>
      <c r="AI739" s="213"/>
      <c r="AJ739" s="213"/>
      <c r="AK739" s="213"/>
      <c r="AL739" s="213"/>
      <c r="AM739" s="213"/>
      <c r="AN739" s="213"/>
      <c r="AO739" s="214"/>
      <c r="AP739" s="214"/>
      <c r="AQ739" s="214"/>
      <c r="AR739" s="215"/>
    </row>
    <row r="740" spans="1:44" s="216" customFormat="1" ht="6.75" customHeight="1">
      <c r="A740" s="213"/>
      <c r="B740" s="213"/>
      <c r="C740" s="213"/>
      <c r="D740" s="213"/>
      <c r="E740" s="213"/>
      <c r="F740" s="213"/>
      <c r="G740" s="213"/>
      <c r="H740" s="213"/>
      <c r="I740" s="213"/>
      <c r="J740" s="213"/>
      <c r="K740" s="213"/>
      <c r="L740" s="213"/>
      <c r="M740" s="213"/>
      <c r="N740" s="213"/>
      <c r="O740" s="213"/>
      <c r="P740" s="213"/>
      <c r="Q740" s="213"/>
      <c r="R740" s="213"/>
      <c r="S740" s="213"/>
      <c r="T740" s="213"/>
      <c r="U740" s="213"/>
      <c r="V740" s="213"/>
      <c r="W740" s="213"/>
      <c r="X740" s="213"/>
      <c r="Y740" s="213"/>
      <c r="Z740" s="213"/>
      <c r="AA740" s="213"/>
      <c r="AB740" s="213"/>
      <c r="AC740" s="213"/>
      <c r="AD740" s="213"/>
      <c r="AE740" s="213"/>
      <c r="AF740" s="213"/>
      <c r="AG740" s="213"/>
      <c r="AH740" s="213"/>
      <c r="AI740" s="213"/>
      <c r="AJ740" s="213"/>
      <c r="AK740" s="213"/>
      <c r="AL740" s="213"/>
      <c r="AM740" s="213"/>
      <c r="AN740" s="213"/>
      <c r="AO740" s="214"/>
      <c r="AP740" s="214"/>
      <c r="AQ740" s="214"/>
      <c r="AR740" s="215"/>
    </row>
    <row r="741" spans="1:44" s="216" customFormat="1" ht="6.75" customHeight="1">
      <c r="A741" s="213"/>
      <c r="B741" s="213"/>
      <c r="C741" s="213"/>
      <c r="D741" s="213"/>
      <c r="E741" s="213"/>
      <c r="F741" s="213"/>
      <c r="G741" s="213"/>
      <c r="H741" s="213"/>
      <c r="I741" s="213"/>
      <c r="J741" s="213"/>
      <c r="K741" s="213"/>
      <c r="L741" s="213"/>
      <c r="M741" s="213"/>
      <c r="N741" s="213"/>
      <c r="O741" s="213"/>
      <c r="P741" s="213"/>
      <c r="Q741" s="213"/>
      <c r="R741" s="213"/>
      <c r="S741" s="213"/>
      <c r="T741" s="213"/>
      <c r="U741" s="213"/>
      <c r="V741" s="213"/>
      <c r="W741" s="213"/>
      <c r="X741" s="213"/>
      <c r="Y741" s="213"/>
      <c r="Z741" s="213"/>
      <c r="AA741" s="213"/>
      <c r="AB741" s="213"/>
      <c r="AC741" s="213"/>
      <c r="AD741" s="213"/>
      <c r="AE741" s="213"/>
      <c r="AF741" s="213"/>
      <c r="AG741" s="213"/>
      <c r="AH741" s="213"/>
      <c r="AI741" s="213"/>
      <c r="AJ741" s="213"/>
      <c r="AK741" s="213"/>
      <c r="AL741" s="213"/>
      <c r="AM741" s="213"/>
      <c r="AN741" s="213"/>
      <c r="AO741" s="214"/>
      <c r="AP741" s="214"/>
      <c r="AQ741" s="214"/>
      <c r="AR741" s="215"/>
    </row>
    <row r="742" spans="1:44" s="216" customFormat="1" ht="6.75" customHeight="1">
      <c r="A742" s="213"/>
      <c r="B742" s="213"/>
      <c r="C742" s="213"/>
      <c r="D742" s="213"/>
      <c r="E742" s="213"/>
      <c r="F742" s="213"/>
      <c r="G742" s="213"/>
      <c r="H742" s="213"/>
      <c r="I742" s="213"/>
      <c r="J742" s="213"/>
      <c r="K742" s="213"/>
      <c r="L742" s="213"/>
      <c r="M742" s="213"/>
      <c r="N742" s="213"/>
      <c r="O742" s="213"/>
      <c r="P742" s="213"/>
      <c r="Q742" s="213"/>
      <c r="R742" s="213"/>
      <c r="S742" s="213"/>
      <c r="T742" s="213"/>
      <c r="U742" s="213"/>
      <c r="V742" s="213"/>
      <c r="W742" s="213"/>
      <c r="X742" s="213"/>
      <c r="Y742" s="213"/>
      <c r="Z742" s="213"/>
      <c r="AA742" s="213"/>
      <c r="AB742" s="213"/>
      <c r="AC742" s="213"/>
      <c r="AD742" s="213"/>
      <c r="AE742" s="213"/>
      <c r="AF742" s="213"/>
      <c r="AG742" s="213"/>
      <c r="AH742" s="213"/>
      <c r="AI742" s="213"/>
      <c r="AJ742" s="213"/>
      <c r="AK742" s="213"/>
      <c r="AL742" s="213"/>
      <c r="AM742" s="213"/>
      <c r="AN742" s="213"/>
      <c r="AO742" s="214"/>
      <c r="AP742" s="214"/>
      <c r="AQ742" s="214"/>
      <c r="AR742" s="215"/>
    </row>
    <row r="743" spans="1:44" s="216" customFormat="1" ht="6.75" customHeight="1">
      <c r="A743" s="213"/>
      <c r="B743" s="213"/>
      <c r="C743" s="213"/>
      <c r="D743" s="213"/>
      <c r="E743" s="213"/>
      <c r="F743" s="213"/>
      <c r="G743" s="213"/>
      <c r="H743" s="213"/>
      <c r="I743" s="213"/>
      <c r="J743" s="213"/>
      <c r="K743" s="213"/>
      <c r="L743" s="213"/>
      <c r="M743" s="213"/>
      <c r="N743" s="213"/>
      <c r="O743" s="213"/>
      <c r="P743" s="213"/>
      <c r="Q743" s="213"/>
      <c r="R743" s="213"/>
      <c r="S743" s="213"/>
      <c r="T743" s="213"/>
      <c r="U743" s="213"/>
      <c r="V743" s="213"/>
      <c r="W743" s="213"/>
      <c r="X743" s="213"/>
      <c r="Y743" s="213"/>
      <c r="Z743" s="213"/>
      <c r="AA743" s="213"/>
      <c r="AB743" s="213"/>
      <c r="AC743" s="213"/>
      <c r="AD743" s="213"/>
      <c r="AE743" s="213"/>
      <c r="AF743" s="213"/>
      <c r="AG743" s="213"/>
      <c r="AH743" s="213"/>
      <c r="AI743" s="213"/>
      <c r="AJ743" s="213"/>
      <c r="AK743" s="213"/>
      <c r="AL743" s="213"/>
      <c r="AM743" s="213"/>
      <c r="AN743" s="213"/>
      <c r="AO743" s="214"/>
      <c r="AP743" s="214"/>
      <c r="AQ743" s="214"/>
      <c r="AR743" s="215"/>
    </row>
    <row r="744" spans="1:44" s="216" customFormat="1" ht="6.75" customHeight="1">
      <c r="A744" s="213"/>
      <c r="B744" s="213"/>
      <c r="C744" s="213"/>
      <c r="D744" s="213"/>
      <c r="E744" s="213"/>
      <c r="F744" s="213"/>
      <c r="G744" s="213"/>
      <c r="H744" s="213"/>
      <c r="I744" s="213"/>
      <c r="J744" s="213"/>
      <c r="K744" s="213"/>
      <c r="L744" s="213"/>
      <c r="M744" s="213"/>
      <c r="N744" s="213"/>
      <c r="O744" s="213"/>
      <c r="P744" s="213"/>
      <c r="Q744" s="213"/>
      <c r="R744" s="213"/>
      <c r="S744" s="213"/>
      <c r="T744" s="213"/>
      <c r="U744" s="213"/>
      <c r="V744" s="213"/>
      <c r="W744" s="213"/>
      <c r="X744" s="213"/>
      <c r="Y744" s="213"/>
      <c r="Z744" s="213"/>
      <c r="AA744" s="213"/>
      <c r="AB744" s="213"/>
      <c r="AC744" s="213"/>
      <c r="AD744" s="213"/>
      <c r="AE744" s="213"/>
      <c r="AF744" s="213"/>
      <c r="AG744" s="213"/>
      <c r="AH744" s="213"/>
      <c r="AI744" s="213"/>
      <c r="AJ744" s="213"/>
      <c r="AK744" s="213"/>
      <c r="AL744" s="213"/>
      <c r="AM744" s="213"/>
      <c r="AN744" s="213"/>
      <c r="AO744" s="214"/>
      <c r="AP744" s="214"/>
      <c r="AQ744" s="214"/>
      <c r="AR744" s="215"/>
    </row>
    <row r="745" spans="1:44" s="216" customFormat="1" ht="6.75" customHeight="1">
      <c r="A745" s="213"/>
      <c r="B745" s="213"/>
      <c r="C745" s="213"/>
      <c r="D745" s="213"/>
      <c r="E745" s="213"/>
      <c r="F745" s="213"/>
      <c r="G745" s="213"/>
      <c r="H745" s="213"/>
      <c r="I745" s="213"/>
      <c r="J745" s="213"/>
      <c r="K745" s="213"/>
      <c r="L745" s="213"/>
      <c r="M745" s="213"/>
      <c r="N745" s="213"/>
      <c r="O745" s="213"/>
      <c r="P745" s="213"/>
      <c r="Q745" s="213"/>
      <c r="R745" s="213"/>
      <c r="S745" s="213"/>
      <c r="T745" s="213"/>
      <c r="U745" s="213"/>
      <c r="V745" s="213"/>
      <c r="W745" s="213"/>
      <c r="X745" s="213"/>
      <c r="Y745" s="213"/>
      <c r="Z745" s="213"/>
      <c r="AA745" s="213"/>
      <c r="AB745" s="213"/>
      <c r="AC745" s="213"/>
      <c r="AD745" s="213"/>
      <c r="AE745" s="213"/>
      <c r="AF745" s="213"/>
      <c r="AG745" s="213"/>
      <c r="AH745" s="213"/>
      <c r="AI745" s="213"/>
      <c r="AJ745" s="213"/>
      <c r="AK745" s="213"/>
      <c r="AL745" s="213"/>
      <c r="AM745" s="213"/>
      <c r="AN745" s="213"/>
      <c r="AO745" s="214"/>
      <c r="AP745" s="214"/>
      <c r="AQ745" s="214"/>
      <c r="AR745" s="215"/>
    </row>
    <row r="746" spans="1:44" s="216" customFormat="1" ht="6.75" customHeight="1">
      <c r="A746" s="213"/>
      <c r="B746" s="213"/>
      <c r="C746" s="213"/>
      <c r="D746" s="213"/>
      <c r="E746" s="213"/>
      <c r="F746" s="213"/>
      <c r="G746" s="213"/>
      <c r="H746" s="213"/>
      <c r="I746" s="213"/>
      <c r="J746" s="213"/>
      <c r="K746" s="213"/>
      <c r="L746" s="213"/>
      <c r="M746" s="213"/>
      <c r="N746" s="213"/>
      <c r="O746" s="213"/>
      <c r="P746" s="213"/>
      <c r="Q746" s="213"/>
      <c r="R746" s="213"/>
      <c r="S746" s="213"/>
      <c r="T746" s="213"/>
      <c r="U746" s="213"/>
      <c r="V746" s="213"/>
      <c r="W746" s="213"/>
      <c r="X746" s="213"/>
      <c r="Y746" s="213"/>
      <c r="Z746" s="213"/>
      <c r="AA746" s="213"/>
      <c r="AB746" s="213"/>
      <c r="AC746" s="213"/>
      <c r="AD746" s="213"/>
      <c r="AE746" s="213"/>
      <c r="AF746" s="213"/>
      <c r="AG746" s="213"/>
      <c r="AH746" s="213"/>
      <c r="AI746" s="213"/>
      <c r="AJ746" s="213"/>
      <c r="AK746" s="213"/>
      <c r="AL746" s="213"/>
      <c r="AM746" s="213"/>
      <c r="AN746" s="213"/>
      <c r="AO746" s="214"/>
      <c r="AP746" s="214"/>
      <c r="AQ746" s="214"/>
      <c r="AR746" s="215"/>
    </row>
    <row r="747" spans="1:44" s="216" customFormat="1" ht="6.75" customHeight="1">
      <c r="A747" s="213"/>
      <c r="B747" s="213"/>
      <c r="C747" s="213"/>
      <c r="D747" s="213"/>
      <c r="E747" s="213"/>
      <c r="F747" s="213"/>
      <c r="G747" s="213"/>
      <c r="H747" s="213"/>
      <c r="I747" s="213"/>
      <c r="J747" s="213"/>
      <c r="K747" s="213"/>
      <c r="L747" s="213"/>
      <c r="M747" s="213"/>
      <c r="N747" s="213"/>
      <c r="O747" s="213"/>
      <c r="P747" s="213"/>
      <c r="Q747" s="213"/>
      <c r="R747" s="213"/>
      <c r="S747" s="213"/>
      <c r="T747" s="213"/>
      <c r="U747" s="213"/>
      <c r="V747" s="213"/>
      <c r="W747" s="213"/>
      <c r="X747" s="213"/>
      <c r="Y747" s="213"/>
      <c r="Z747" s="213"/>
      <c r="AA747" s="213"/>
      <c r="AB747" s="213"/>
      <c r="AC747" s="213"/>
      <c r="AD747" s="213"/>
      <c r="AE747" s="213"/>
      <c r="AF747" s="213"/>
      <c r="AG747" s="213"/>
      <c r="AH747" s="213"/>
      <c r="AI747" s="213"/>
      <c r="AJ747" s="213"/>
      <c r="AK747" s="213"/>
      <c r="AL747" s="213"/>
      <c r="AM747" s="213"/>
      <c r="AN747" s="213"/>
      <c r="AO747" s="214"/>
      <c r="AP747" s="214"/>
      <c r="AQ747" s="214"/>
      <c r="AR747" s="215"/>
    </row>
    <row r="748" spans="1:44" s="216" customFormat="1" ht="6.75" customHeight="1">
      <c r="A748" s="213"/>
      <c r="B748" s="213"/>
      <c r="C748" s="213"/>
      <c r="D748" s="213"/>
      <c r="E748" s="213"/>
      <c r="F748" s="213"/>
      <c r="G748" s="213"/>
      <c r="H748" s="213"/>
      <c r="I748" s="213"/>
      <c r="J748" s="213"/>
      <c r="K748" s="213"/>
      <c r="L748" s="213"/>
      <c r="M748" s="213"/>
      <c r="N748" s="213"/>
      <c r="O748" s="213"/>
      <c r="P748" s="213"/>
      <c r="Q748" s="213"/>
      <c r="R748" s="213"/>
      <c r="S748" s="213"/>
      <c r="T748" s="213"/>
      <c r="U748" s="213"/>
      <c r="V748" s="213"/>
      <c r="W748" s="213"/>
      <c r="X748" s="213"/>
      <c r="Y748" s="213"/>
      <c r="Z748" s="213"/>
      <c r="AA748" s="213"/>
      <c r="AB748" s="213"/>
      <c r="AC748" s="213"/>
      <c r="AD748" s="213"/>
      <c r="AE748" s="213"/>
      <c r="AF748" s="213"/>
      <c r="AG748" s="213"/>
      <c r="AH748" s="213"/>
      <c r="AI748" s="213"/>
      <c r="AJ748" s="213"/>
      <c r="AK748" s="213"/>
      <c r="AL748" s="213"/>
      <c r="AM748" s="213"/>
      <c r="AN748" s="213"/>
      <c r="AO748" s="214"/>
      <c r="AP748" s="214"/>
      <c r="AQ748" s="214"/>
      <c r="AR748" s="215"/>
    </row>
    <row r="749" spans="1:44" s="216" customFormat="1" ht="6.75" customHeight="1">
      <c r="A749" s="213"/>
      <c r="B749" s="213"/>
      <c r="C749" s="213"/>
      <c r="D749" s="213"/>
      <c r="E749" s="213"/>
      <c r="F749" s="213"/>
      <c r="G749" s="213"/>
      <c r="H749" s="213"/>
      <c r="I749" s="213"/>
      <c r="J749" s="213"/>
      <c r="K749" s="213"/>
      <c r="L749" s="213"/>
      <c r="M749" s="213"/>
      <c r="N749" s="213"/>
      <c r="O749" s="213"/>
      <c r="P749" s="213"/>
      <c r="Q749" s="213"/>
      <c r="R749" s="213"/>
      <c r="S749" s="213"/>
      <c r="T749" s="213"/>
      <c r="U749" s="213"/>
      <c r="V749" s="213"/>
      <c r="W749" s="213"/>
      <c r="X749" s="213"/>
      <c r="Y749" s="213"/>
      <c r="Z749" s="213"/>
      <c r="AA749" s="213"/>
      <c r="AB749" s="213"/>
      <c r="AC749" s="213"/>
      <c r="AD749" s="213"/>
      <c r="AE749" s="213"/>
      <c r="AF749" s="213"/>
      <c r="AG749" s="213"/>
      <c r="AH749" s="213"/>
      <c r="AI749" s="213"/>
      <c r="AJ749" s="213"/>
      <c r="AK749" s="213"/>
      <c r="AL749" s="213"/>
      <c r="AM749" s="213"/>
      <c r="AN749" s="213"/>
      <c r="AO749" s="214"/>
      <c r="AP749" s="214"/>
      <c r="AQ749" s="214"/>
      <c r="AR749" s="215"/>
    </row>
    <row r="750" spans="1:44" s="216" customFormat="1" ht="6.75" customHeight="1">
      <c r="A750" s="213"/>
      <c r="B750" s="213"/>
      <c r="C750" s="213"/>
      <c r="D750" s="213"/>
      <c r="E750" s="213"/>
      <c r="F750" s="213"/>
      <c r="G750" s="213"/>
      <c r="H750" s="213"/>
      <c r="I750" s="213"/>
      <c r="J750" s="213"/>
      <c r="K750" s="213"/>
      <c r="L750" s="213"/>
      <c r="M750" s="213"/>
      <c r="N750" s="213"/>
      <c r="O750" s="213"/>
      <c r="P750" s="213"/>
      <c r="Q750" s="213"/>
      <c r="R750" s="213"/>
      <c r="S750" s="213"/>
      <c r="T750" s="213"/>
      <c r="U750" s="213"/>
      <c r="V750" s="213"/>
      <c r="W750" s="213"/>
      <c r="X750" s="213"/>
      <c r="Y750" s="213"/>
      <c r="Z750" s="213"/>
      <c r="AA750" s="213"/>
      <c r="AB750" s="213"/>
      <c r="AC750" s="213"/>
      <c r="AD750" s="213"/>
      <c r="AE750" s="213"/>
      <c r="AF750" s="213"/>
      <c r="AG750" s="213"/>
      <c r="AH750" s="213"/>
      <c r="AI750" s="213"/>
      <c r="AJ750" s="213"/>
      <c r="AK750" s="213"/>
      <c r="AL750" s="213"/>
      <c r="AM750" s="213"/>
      <c r="AN750" s="213"/>
      <c r="AO750" s="214"/>
      <c r="AP750" s="214"/>
      <c r="AQ750" s="214"/>
      <c r="AR750" s="215"/>
    </row>
    <row r="751" spans="1:44" s="216" customFormat="1" ht="6.75" customHeight="1">
      <c r="A751" s="213"/>
      <c r="B751" s="213"/>
      <c r="C751" s="213"/>
      <c r="D751" s="213"/>
      <c r="E751" s="213"/>
      <c r="F751" s="213"/>
      <c r="G751" s="213"/>
      <c r="H751" s="213"/>
      <c r="I751" s="213"/>
      <c r="J751" s="213"/>
      <c r="K751" s="213"/>
      <c r="L751" s="213"/>
      <c r="M751" s="213"/>
      <c r="N751" s="213"/>
      <c r="O751" s="213"/>
      <c r="P751" s="213"/>
      <c r="Q751" s="213"/>
      <c r="R751" s="213"/>
      <c r="S751" s="213"/>
      <c r="T751" s="213"/>
      <c r="U751" s="213"/>
      <c r="V751" s="213"/>
      <c r="W751" s="213"/>
      <c r="X751" s="213"/>
      <c r="Y751" s="213"/>
      <c r="Z751" s="213"/>
      <c r="AA751" s="213"/>
      <c r="AB751" s="213"/>
      <c r="AC751" s="213"/>
      <c r="AD751" s="213"/>
      <c r="AE751" s="213"/>
      <c r="AF751" s="213"/>
      <c r="AG751" s="213"/>
      <c r="AH751" s="213"/>
      <c r="AI751" s="213"/>
      <c r="AJ751" s="213"/>
      <c r="AK751" s="213"/>
      <c r="AL751" s="213"/>
      <c r="AM751" s="213"/>
      <c r="AN751" s="213"/>
      <c r="AO751" s="214"/>
      <c r="AP751" s="214"/>
      <c r="AQ751" s="214"/>
      <c r="AR751" s="215"/>
    </row>
    <row r="752" spans="1:44" s="216" customFormat="1" ht="6.75" customHeight="1">
      <c r="A752" s="213"/>
      <c r="B752" s="213"/>
      <c r="C752" s="213"/>
      <c r="D752" s="213"/>
      <c r="E752" s="213"/>
      <c r="F752" s="213"/>
      <c r="G752" s="213"/>
      <c r="H752" s="213"/>
      <c r="I752" s="213"/>
      <c r="J752" s="213"/>
      <c r="K752" s="213"/>
      <c r="L752" s="213"/>
      <c r="M752" s="213"/>
      <c r="N752" s="213"/>
      <c r="O752" s="213"/>
      <c r="P752" s="213"/>
      <c r="Q752" s="213"/>
      <c r="R752" s="213"/>
      <c r="S752" s="213"/>
      <c r="T752" s="213"/>
      <c r="U752" s="213"/>
      <c r="V752" s="213"/>
      <c r="W752" s="213"/>
      <c r="X752" s="213"/>
      <c r="Y752" s="213"/>
      <c r="Z752" s="213"/>
      <c r="AA752" s="213"/>
      <c r="AB752" s="213"/>
      <c r="AC752" s="213"/>
      <c r="AD752" s="213"/>
      <c r="AE752" s="213"/>
      <c r="AF752" s="213"/>
      <c r="AG752" s="213"/>
      <c r="AH752" s="213"/>
      <c r="AI752" s="213"/>
      <c r="AJ752" s="213"/>
      <c r="AK752" s="213"/>
      <c r="AL752" s="213"/>
      <c r="AM752" s="213"/>
      <c r="AN752" s="213"/>
      <c r="AO752" s="214"/>
      <c r="AP752" s="214"/>
      <c r="AQ752" s="214"/>
      <c r="AR752" s="215"/>
    </row>
    <row r="753" spans="1:44" s="216" customFormat="1" ht="6.75" customHeight="1">
      <c r="A753" s="213"/>
      <c r="B753" s="213"/>
      <c r="C753" s="213"/>
      <c r="D753" s="213"/>
      <c r="E753" s="213"/>
      <c r="F753" s="213"/>
      <c r="G753" s="213"/>
      <c r="H753" s="213"/>
      <c r="I753" s="213"/>
      <c r="J753" s="213"/>
      <c r="K753" s="213"/>
      <c r="L753" s="213"/>
      <c r="M753" s="213"/>
      <c r="N753" s="213"/>
      <c r="O753" s="213"/>
      <c r="P753" s="213"/>
      <c r="Q753" s="213"/>
      <c r="R753" s="213"/>
      <c r="S753" s="213"/>
      <c r="T753" s="213"/>
      <c r="U753" s="213"/>
      <c r="V753" s="213"/>
      <c r="W753" s="213"/>
      <c r="X753" s="213"/>
      <c r="Y753" s="213"/>
      <c r="Z753" s="213"/>
      <c r="AA753" s="213"/>
      <c r="AB753" s="213"/>
      <c r="AC753" s="213"/>
      <c r="AD753" s="213"/>
      <c r="AE753" s="213"/>
      <c r="AF753" s="213"/>
      <c r="AG753" s="213"/>
      <c r="AH753" s="213"/>
      <c r="AI753" s="213"/>
      <c r="AJ753" s="213"/>
      <c r="AK753" s="213"/>
      <c r="AL753" s="213"/>
      <c r="AM753" s="213"/>
      <c r="AN753" s="213"/>
      <c r="AO753" s="214"/>
      <c r="AP753" s="214"/>
      <c r="AQ753" s="214"/>
      <c r="AR753" s="215"/>
    </row>
    <row r="754" spans="1:44" s="216" customFormat="1" ht="6.75" customHeight="1">
      <c r="A754" s="213"/>
      <c r="B754" s="213"/>
      <c r="C754" s="213"/>
      <c r="D754" s="213"/>
      <c r="E754" s="213"/>
      <c r="F754" s="213"/>
      <c r="G754" s="213"/>
      <c r="H754" s="213"/>
      <c r="I754" s="213"/>
      <c r="J754" s="213"/>
      <c r="K754" s="213"/>
      <c r="L754" s="213"/>
      <c r="M754" s="213"/>
      <c r="N754" s="213"/>
      <c r="O754" s="213"/>
      <c r="P754" s="213"/>
      <c r="Q754" s="213"/>
      <c r="R754" s="213"/>
      <c r="S754" s="213"/>
      <c r="T754" s="213"/>
      <c r="U754" s="213"/>
      <c r="V754" s="213"/>
      <c r="W754" s="213"/>
      <c r="X754" s="213"/>
      <c r="Y754" s="213"/>
      <c r="Z754" s="213"/>
      <c r="AA754" s="213"/>
      <c r="AB754" s="213"/>
      <c r="AC754" s="213"/>
      <c r="AD754" s="213"/>
      <c r="AE754" s="213"/>
      <c r="AF754" s="213"/>
      <c r="AG754" s="213"/>
      <c r="AH754" s="213"/>
      <c r="AI754" s="213"/>
      <c r="AJ754" s="213"/>
      <c r="AK754" s="213"/>
      <c r="AL754" s="213"/>
      <c r="AM754" s="213"/>
      <c r="AN754" s="213"/>
      <c r="AO754" s="214"/>
      <c r="AP754" s="214"/>
      <c r="AQ754" s="214"/>
      <c r="AR754" s="215"/>
    </row>
    <row r="755" spans="1:44" s="216" customFormat="1" ht="6.75" customHeight="1">
      <c r="A755" s="213"/>
      <c r="B755" s="213"/>
      <c r="C755" s="213"/>
      <c r="D755" s="213"/>
      <c r="E755" s="213"/>
      <c r="F755" s="213"/>
      <c r="G755" s="213"/>
      <c r="H755" s="213"/>
      <c r="I755" s="213"/>
      <c r="J755" s="213"/>
      <c r="K755" s="213"/>
      <c r="L755" s="213"/>
      <c r="M755" s="213"/>
      <c r="N755" s="213"/>
      <c r="O755" s="213"/>
      <c r="P755" s="213"/>
      <c r="Q755" s="213"/>
      <c r="R755" s="213"/>
      <c r="S755" s="213"/>
      <c r="T755" s="213"/>
      <c r="U755" s="213"/>
      <c r="V755" s="213"/>
      <c r="W755" s="213"/>
      <c r="X755" s="213"/>
      <c r="Y755" s="213"/>
      <c r="Z755" s="213"/>
      <c r="AA755" s="213"/>
      <c r="AB755" s="213"/>
      <c r="AC755" s="213"/>
      <c r="AD755" s="213"/>
      <c r="AE755" s="213"/>
      <c r="AF755" s="213"/>
      <c r="AG755" s="213"/>
      <c r="AH755" s="213"/>
      <c r="AI755" s="213"/>
      <c r="AJ755" s="213"/>
      <c r="AK755" s="213"/>
      <c r="AL755" s="213"/>
      <c r="AM755" s="213"/>
      <c r="AN755" s="213"/>
      <c r="AO755" s="214"/>
      <c r="AP755" s="214"/>
      <c r="AQ755" s="214"/>
      <c r="AR755" s="215"/>
    </row>
    <row r="756" spans="1:44" s="216" customFormat="1" ht="6.75" customHeight="1">
      <c r="A756" s="213"/>
      <c r="B756" s="213"/>
      <c r="C756" s="213"/>
      <c r="D756" s="213"/>
      <c r="E756" s="213"/>
      <c r="F756" s="213"/>
      <c r="G756" s="213"/>
      <c r="H756" s="213"/>
      <c r="I756" s="213"/>
      <c r="J756" s="213"/>
      <c r="K756" s="213"/>
      <c r="L756" s="213"/>
      <c r="M756" s="213"/>
      <c r="N756" s="213"/>
      <c r="O756" s="213"/>
      <c r="P756" s="213"/>
      <c r="Q756" s="213"/>
      <c r="R756" s="213"/>
      <c r="S756" s="213"/>
      <c r="T756" s="213"/>
      <c r="U756" s="213"/>
      <c r="V756" s="213"/>
      <c r="W756" s="213"/>
      <c r="X756" s="213"/>
      <c r="Y756" s="213"/>
      <c r="Z756" s="213"/>
      <c r="AA756" s="213"/>
      <c r="AB756" s="213"/>
      <c r="AC756" s="213"/>
      <c r="AD756" s="213"/>
      <c r="AE756" s="213"/>
      <c r="AF756" s="213"/>
      <c r="AG756" s="213"/>
      <c r="AH756" s="213"/>
      <c r="AI756" s="213"/>
      <c r="AJ756" s="213"/>
      <c r="AK756" s="213"/>
      <c r="AL756" s="213"/>
      <c r="AM756" s="213"/>
      <c r="AN756" s="213"/>
      <c r="AO756" s="214"/>
      <c r="AP756" s="214"/>
      <c r="AQ756" s="214"/>
      <c r="AR756" s="215"/>
    </row>
    <row r="757" spans="1:44" s="216" customFormat="1" ht="6.75" customHeight="1">
      <c r="A757" s="213"/>
      <c r="B757" s="213"/>
      <c r="C757" s="213"/>
      <c r="D757" s="213"/>
      <c r="E757" s="213"/>
      <c r="F757" s="213"/>
      <c r="G757" s="213"/>
      <c r="H757" s="213"/>
      <c r="I757" s="213"/>
      <c r="J757" s="213"/>
      <c r="K757" s="213"/>
      <c r="L757" s="213"/>
      <c r="M757" s="213"/>
      <c r="N757" s="213"/>
      <c r="O757" s="213"/>
      <c r="P757" s="213"/>
      <c r="Q757" s="213"/>
      <c r="R757" s="213"/>
      <c r="S757" s="213"/>
      <c r="T757" s="213"/>
      <c r="U757" s="213"/>
      <c r="V757" s="213"/>
      <c r="W757" s="213"/>
      <c r="X757" s="213"/>
      <c r="Y757" s="213"/>
      <c r="Z757" s="213"/>
      <c r="AA757" s="213"/>
      <c r="AB757" s="213"/>
      <c r="AC757" s="213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4"/>
      <c r="AP757" s="214"/>
      <c r="AQ757" s="214"/>
      <c r="AR757" s="215"/>
    </row>
    <row r="758" spans="1:44" s="216" customFormat="1" ht="6.75" customHeight="1">
      <c r="A758" s="213"/>
      <c r="B758" s="213"/>
      <c r="C758" s="213"/>
      <c r="D758" s="213"/>
      <c r="E758" s="213"/>
      <c r="F758" s="213"/>
      <c r="G758" s="213"/>
      <c r="H758" s="213"/>
      <c r="I758" s="213"/>
      <c r="J758" s="213"/>
      <c r="K758" s="213"/>
      <c r="L758" s="213"/>
      <c r="M758" s="213"/>
      <c r="N758" s="213"/>
      <c r="O758" s="213"/>
      <c r="P758" s="213"/>
      <c r="Q758" s="213"/>
      <c r="R758" s="213"/>
      <c r="S758" s="213"/>
      <c r="T758" s="213"/>
      <c r="U758" s="213"/>
      <c r="V758" s="213"/>
      <c r="W758" s="213"/>
      <c r="X758" s="213"/>
      <c r="Y758" s="213"/>
      <c r="Z758" s="213"/>
      <c r="AA758" s="213"/>
      <c r="AB758" s="213"/>
      <c r="AC758" s="213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4"/>
      <c r="AP758" s="214"/>
      <c r="AQ758" s="214"/>
      <c r="AR758" s="215"/>
    </row>
    <row r="759" spans="1:44" s="216" customFormat="1" ht="6.75" customHeight="1">
      <c r="A759" s="213"/>
      <c r="B759" s="213"/>
      <c r="C759" s="213"/>
      <c r="D759" s="213"/>
      <c r="E759" s="213"/>
      <c r="F759" s="213"/>
      <c r="G759" s="213"/>
      <c r="H759" s="213"/>
      <c r="I759" s="213"/>
      <c r="J759" s="213"/>
      <c r="K759" s="213"/>
      <c r="L759" s="213"/>
      <c r="M759" s="213"/>
      <c r="N759" s="213"/>
      <c r="O759" s="213"/>
      <c r="P759" s="213"/>
      <c r="Q759" s="213"/>
      <c r="R759" s="213"/>
      <c r="S759" s="213"/>
      <c r="T759" s="213"/>
      <c r="U759" s="213"/>
      <c r="V759" s="213"/>
      <c r="W759" s="213"/>
      <c r="X759" s="213"/>
      <c r="Y759" s="213"/>
      <c r="Z759" s="213"/>
      <c r="AA759" s="213"/>
      <c r="AB759" s="213"/>
      <c r="AC759" s="213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4"/>
      <c r="AP759" s="214"/>
      <c r="AQ759" s="214"/>
      <c r="AR759" s="215"/>
    </row>
    <row r="760" spans="1:44" s="216" customFormat="1" ht="6.75" customHeight="1">
      <c r="A760" s="213"/>
      <c r="B760" s="213"/>
      <c r="C760" s="213"/>
      <c r="D760" s="213"/>
      <c r="E760" s="213"/>
      <c r="F760" s="213"/>
      <c r="G760" s="213"/>
      <c r="H760" s="213"/>
      <c r="I760" s="213"/>
      <c r="J760" s="213"/>
      <c r="K760" s="213"/>
      <c r="L760" s="213"/>
      <c r="M760" s="213"/>
      <c r="N760" s="213"/>
      <c r="O760" s="213"/>
      <c r="P760" s="213"/>
      <c r="Q760" s="213"/>
      <c r="R760" s="213"/>
      <c r="S760" s="213"/>
      <c r="T760" s="213"/>
      <c r="U760" s="213"/>
      <c r="V760" s="213"/>
      <c r="W760" s="213"/>
      <c r="X760" s="213"/>
      <c r="Y760" s="213"/>
      <c r="Z760" s="213"/>
      <c r="AA760" s="213"/>
      <c r="AB760" s="213"/>
      <c r="AC760" s="213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4"/>
      <c r="AP760" s="214"/>
      <c r="AQ760" s="214"/>
      <c r="AR760" s="215"/>
    </row>
    <row r="761" spans="1:44" s="216" customFormat="1" ht="6.75" customHeight="1">
      <c r="A761" s="213"/>
      <c r="B761" s="213"/>
      <c r="C761" s="213"/>
      <c r="D761" s="213"/>
      <c r="E761" s="213"/>
      <c r="F761" s="213"/>
      <c r="G761" s="213"/>
      <c r="H761" s="213"/>
      <c r="I761" s="213"/>
      <c r="J761" s="213"/>
      <c r="K761" s="213"/>
      <c r="L761" s="213"/>
      <c r="M761" s="213"/>
      <c r="N761" s="213"/>
      <c r="O761" s="213"/>
      <c r="P761" s="213"/>
      <c r="Q761" s="213"/>
      <c r="R761" s="213"/>
      <c r="S761" s="213"/>
      <c r="T761" s="213"/>
      <c r="U761" s="213"/>
      <c r="V761" s="213"/>
      <c r="W761" s="213"/>
      <c r="X761" s="213"/>
      <c r="Y761" s="213"/>
      <c r="Z761" s="213"/>
      <c r="AA761" s="213"/>
      <c r="AB761" s="213"/>
      <c r="AC761" s="213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4"/>
      <c r="AP761" s="214"/>
      <c r="AQ761" s="214"/>
      <c r="AR761" s="215"/>
    </row>
    <row r="762" spans="1:44" s="216" customFormat="1" ht="6.75" customHeight="1">
      <c r="A762" s="213"/>
      <c r="B762" s="213"/>
      <c r="C762" s="213"/>
      <c r="D762" s="213"/>
      <c r="E762" s="213"/>
      <c r="F762" s="213"/>
      <c r="G762" s="213"/>
      <c r="H762" s="213"/>
      <c r="I762" s="213"/>
      <c r="J762" s="213"/>
      <c r="K762" s="213"/>
      <c r="L762" s="213"/>
      <c r="M762" s="213"/>
      <c r="N762" s="213"/>
      <c r="O762" s="213"/>
      <c r="P762" s="213"/>
      <c r="Q762" s="213"/>
      <c r="R762" s="213"/>
      <c r="S762" s="213"/>
      <c r="T762" s="213"/>
      <c r="U762" s="213"/>
      <c r="V762" s="213"/>
      <c r="W762" s="213"/>
      <c r="X762" s="213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4"/>
      <c r="AP762" s="214"/>
      <c r="AQ762" s="214"/>
      <c r="AR762" s="215"/>
    </row>
    <row r="763" spans="1:44" s="216" customFormat="1" ht="6.75" customHeight="1">
      <c r="A763" s="213"/>
      <c r="B763" s="213"/>
      <c r="C763" s="213"/>
      <c r="D763" s="213"/>
      <c r="E763" s="213"/>
      <c r="F763" s="213"/>
      <c r="G763" s="213"/>
      <c r="H763" s="213"/>
      <c r="I763" s="213"/>
      <c r="J763" s="213"/>
      <c r="K763" s="213"/>
      <c r="L763" s="213"/>
      <c r="M763" s="213"/>
      <c r="N763" s="213"/>
      <c r="O763" s="213"/>
      <c r="P763" s="213"/>
      <c r="Q763" s="213"/>
      <c r="R763" s="213"/>
      <c r="S763" s="213"/>
      <c r="T763" s="213"/>
      <c r="U763" s="213"/>
      <c r="V763" s="213"/>
      <c r="W763" s="213"/>
      <c r="X763" s="213"/>
      <c r="Y763" s="213"/>
      <c r="Z763" s="213"/>
      <c r="AA763" s="213"/>
      <c r="AB763" s="213"/>
      <c r="AC763" s="213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4"/>
      <c r="AP763" s="214"/>
      <c r="AQ763" s="214"/>
      <c r="AR763" s="215"/>
    </row>
    <row r="764" spans="1:44" s="216" customFormat="1" ht="6.75" customHeight="1">
      <c r="A764" s="213"/>
      <c r="B764" s="213"/>
      <c r="C764" s="213"/>
      <c r="D764" s="213"/>
      <c r="E764" s="213"/>
      <c r="F764" s="213"/>
      <c r="G764" s="213"/>
      <c r="H764" s="213"/>
      <c r="I764" s="213"/>
      <c r="J764" s="213"/>
      <c r="K764" s="213"/>
      <c r="L764" s="213"/>
      <c r="M764" s="213"/>
      <c r="N764" s="213"/>
      <c r="O764" s="213"/>
      <c r="P764" s="213"/>
      <c r="Q764" s="213"/>
      <c r="R764" s="213"/>
      <c r="S764" s="213"/>
      <c r="T764" s="213"/>
      <c r="U764" s="213"/>
      <c r="V764" s="213"/>
      <c r="W764" s="213"/>
      <c r="X764" s="213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4"/>
      <c r="AP764" s="214"/>
      <c r="AQ764" s="214"/>
      <c r="AR764" s="215"/>
    </row>
    <row r="765" spans="1:44" s="216" customFormat="1" ht="6.75" customHeight="1">
      <c r="A765" s="213"/>
      <c r="B765" s="213"/>
      <c r="C765" s="213"/>
      <c r="D765" s="213"/>
      <c r="E765" s="213"/>
      <c r="F765" s="213"/>
      <c r="G765" s="213"/>
      <c r="H765" s="213"/>
      <c r="I765" s="213"/>
      <c r="J765" s="213"/>
      <c r="K765" s="213"/>
      <c r="L765" s="213"/>
      <c r="M765" s="213"/>
      <c r="N765" s="213"/>
      <c r="O765" s="213"/>
      <c r="P765" s="213"/>
      <c r="Q765" s="213"/>
      <c r="R765" s="213"/>
      <c r="S765" s="213"/>
      <c r="T765" s="213"/>
      <c r="U765" s="213"/>
      <c r="V765" s="213"/>
      <c r="W765" s="213"/>
      <c r="X765" s="213"/>
      <c r="Y765" s="213"/>
      <c r="Z765" s="213"/>
      <c r="AA765" s="213"/>
      <c r="AB765" s="213"/>
      <c r="AC765" s="213"/>
      <c r="AD765" s="213"/>
      <c r="AE765" s="213"/>
      <c r="AF765" s="213"/>
      <c r="AG765" s="213"/>
      <c r="AH765" s="213"/>
      <c r="AI765" s="213"/>
      <c r="AJ765" s="213"/>
      <c r="AK765" s="213"/>
      <c r="AL765" s="213"/>
      <c r="AM765" s="213"/>
      <c r="AN765" s="213"/>
      <c r="AO765" s="214"/>
      <c r="AP765" s="214"/>
      <c r="AQ765" s="214"/>
      <c r="AR765" s="215"/>
    </row>
    <row r="766" spans="1:44" s="216" customFormat="1" ht="6.75" customHeight="1">
      <c r="A766" s="213"/>
      <c r="B766" s="213"/>
      <c r="C766" s="213"/>
      <c r="D766" s="213"/>
      <c r="E766" s="213"/>
      <c r="F766" s="213"/>
      <c r="G766" s="213"/>
      <c r="H766" s="213"/>
      <c r="I766" s="213"/>
      <c r="J766" s="213"/>
      <c r="K766" s="213"/>
      <c r="L766" s="213"/>
      <c r="M766" s="213"/>
      <c r="N766" s="213"/>
      <c r="O766" s="213"/>
      <c r="P766" s="213"/>
      <c r="Q766" s="213"/>
      <c r="R766" s="213"/>
      <c r="S766" s="213"/>
      <c r="T766" s="213"/>
      <c r="U766" s="213"/>
      <c r="V766" s="213"/>
      <c r="W766" s="213"/>
      <c r="X766" s="213"/>
      <c r="Y766" s="213"/>
      <c r="Z766" s="213"/>
      <c r="AA766" s="213"/>
      <c r="AB766" s="213"/>
      <c r="AC766" s="213"/>
      <c r="AD766" s="213"/>
      <c r="AE766" s="213"/>
      <c r="AF766" s="213"/>
      <c r="AG766" s="213"/>
      <c r="AH766" s="213"/>
      <c r="AI766" s="213"/>
      <c r="AJ766" s="213"/>
      <c r="AK766" s="213"/>
      <c r="AL766" s="213"/>
      <c r="AM766" s="213"/>
      <c r="AN766" s="213"/>
      <c r="AO766" s="214"/>
      <c r="AP766" s="214"/>
      <c r="AQ766" s="214"/>
      <c r="AR766" s="215"/>
    </row>
    <row r="767" spans="1:44" s="216" customFormat="1" ht="6.75" customHeight="1">
      <c r="A767" s="213"/>
      <c r="B767" s="213"/>
      <c r="C767" s="213"/>
      <c r="D767" s="213"/>
      <c r="E767" s="213"/>
      <c r="F767" s="213"/>
      <c r="G767" s="213"/>
      <c r="H767" s="213"/>
      <c r="I767" s="213"/>
      <c r="J767" s="213"/>
      <c r="K767" s="213"/>
      <c r="L767" s="213"/>
      <c r="M767" s="213"/>
      <c r="N767" s="213"/>
      <c r="O767" s="213"/>
      <c r="P767" s="213"/>
      <c r="Q767" s="213"/>
      <c r="R767" s="213"/>
      <c r="S767" s="213"/>
      <c r="T767" s="213"/>
      <c r="U767" s="213"/>
      <c r="V767" s="213"/>
      <c r="W767" s="213"/>
      <c r="X767" s="213"/>
      <c r="Y767" s="213"/>
      <c r="Z767" s="213"/>
      <c r="AA767" s="213"/>
      <c r="AB767" s="213"/>
      <c r="AC767" s="213"/>
      <c r="AD767" s="213"/>
      <c r="AE767" s="213"/>
      <c r="AF767" s="213"/>
      <c r="AG767" s="213"/>
      <c r="AH767" s="213"/>
      <c r="AI767" s="213"/>
      <c r="AJ767" s="213"/>
      <c r="AK767" s="213"/>
      <c r="AL767" s="213"/>
      <c r="AM767" s="213"/>
      <c r="AN767" s="213"/>
      <c r="AO767" s="214"/>
      <c r="AP767" s="214"/>
      <c r="AQ767" s="214"/>
      <c r="AR767" s="215"/>
    </row>
    <row r="768" spans="1:44" s="216" customFormat="1" ht="6.75" customHeight="1">
      <c r="A768" s="213"/>
      <c r="B768" s="213"/>
      <c r="C768" s="213"/>
      <c r="D768" s="213"/>
      <c r="E768" s="213"/>
      <c r="F768" s="213"/>
      <c r="G768" s="213"/>
      <c r="H768" s="213"/>
      <c r="I768" s="213"/>
      <c r="J768" s="213"/>
      <c r="K768" s="213"/>
      <c r="L768" s="213"/>
      <c r="M768" s="213"/>
      <c r="N768" s="213"/>
      <c r="O768" s="213"/>
      <c r="P768" s="213"/>
      <c r="Q768" s="213"/>
      <c r="R768" s="213"/>
      <c r="S768" s="213"/>
      <c r="T768" s="213"/>
      <c r="U768" s="213"/>
      <c r="V768" s="213"/>
      <c r="W768" s="213"/>
      <c r="X768" s="213"/>
      <c r="Y768" s="213"/>
      <c r="Z768" s="213"/>
      <c r="AA768" s="213"/>
      <c r="AB768" s="213"/>
      <c r="AC768" s="213"/>
      <c r="AD768" s="213"/>
      <c r="AE768" s="213"/>
      <c r="AF768" s="213"/>
      <c r="AG768" s="213"/>
      <c r="AH768" s="213"/>
      <c r="AI768" s="213"/>
      <c r="AJ768" s="213"/>
      <c r="AK768" s="213"/>
      <c r="AL768" s="213"/>
      <c r="AM768" s="213"/>
      <c r="AN768" s="213"/>
      <c r="AO768" s="214"/>
      <c r="AP768" s="214"/>
      <c r="AQ768" s="214"/>
      <c r="AR768" s="215"/>
    </row>
    <row r="769" spans="1:44" s="216" customFormat="1" ht="6.75" customHeight="1">
      <c r="A769" s="213"/>
      <c r="B769" s="213"/>
      <c r="C769" s="213"/>
      <c r="D769" s="213"/>
      <c r="E769" s="213"/>
      <c r="F769" s="213"/>
      <c r="G769" s="213"/>
      <c r="H769" s="213"/>
      <c r="I769" s="213"/>
      <c r="J769" s="213"/>
      <c r="K769" s="213"/>
      <c r="L769" s="213"/>
      <c r="M769" s="213"/>
      <c r="N769" s="213"/>
      <c r="O769" s="213"/>
      <c r="P769" s="213"/>
      <c r="Q769" s="213"/>
      <c r="R769" s="213"/>
      <c r="S769" s="213"/>
      <c r="T769" s="213"/>
      <c r="U769" s="213"/>
      <c r="V769" s="213"/>
      <c r="W769" s="213"/>
      <c r="X769" s="213"/>
      <c r="Y769" s="213"/>
      <c r="Z769" s="213"/>
      <c r="AA769" s="213"/>
      <c r="AB769" s="213"/>
      <c r="AC769" s="213"/>
      <c r="AD769" s="213"/>
      <c r="AE769" s="213"/>
      <c r="AF769" s="213"/>
      <c r="AG769" s="213"/>
      <c r="AH769" s="213"/>
      <c r="AI769" s="213"/>
      <c r="AJ769" s="213"/>
      <c r="AK769" s="213"/>
      <c r="AL769" s="213"/>
      <c r="AM769" s="213"/>
      <c r="AN769" s="213"/>
      <c r="AO769" s="214"/>
      <c r="AP769" s="214"/>
      <c r="AQ769" s="214"/>
      <c r="AR769" s="215"/>
    </row>
    <row r="770" spans="1:44" s="216" customFormat="1" ht="6.75" customHeight="1">
      <c r="A770" s="213"/>
      <c r="B770" s="213"/>
      <c r="C770" s="213"/>
      <c r="D770" s="213"/>
      <c r="E770" s="213"/>
      <c r="F770" s="213"/>
      <c r="G770" s="213"/>
      <c r="H770" s="213"/>
      <c r="I770" s="213"/>
      <c r="J770" s="213"/>
      <c r="K770" s="213"/>
      <c r="L770" s="213"/>
      <c r="M770" s="213"/>
      <c r="N770" s="213"/>
      <c r="O770" s="213"/>
      <c r="P770" s="213"/>
      <c r="Q770" s="213"/>
      <c r="R770" s="213"/>
      <c r="S770" s="213"/>
      <c r="T770" s="213"/>
      <c r="U770" s="213"/>
      <c r="V770" s="213"/>
      <c r="W770" s="213"/>
      <c r="X770" s="213"/>
      <c r="Y770" s="213"/>
      <c r="Z770" s="213"/>
      <c r="AA770" s="213"/>
      <c r="AB770" s="213"/>
      <c r="AC770" s="213"/>
      <c r="AD770" s="213"/>
      <c r="AE770" s="213"/>
      <c r="AF770" s="213"/>
      <c r="AG770" s="213"/>
      <c r="AH770" s="213"/>
      <c r="AI770" s="213"/>
      <c r="AJ770" s="213"/>
      <c r="AK770" s="213"/>
      <c r="AL770" s="213"/>
      <c r="AM770" s="213"/>
      <c r="AN770" s="213"/>
      <c r="AO770" s="214"/>
      <c r="AP770" s="214"/>
      <c r="AQ770" s="214"/>
      <c r="AR770" s="215"/>
    </row>
    <row r="771" spans="1:44" s="216" customFormat="1" ht="6.75" customHeight="1">
      <c r="A771" s="213"/>
      <c r="B771" s="213"/>
      <c r="C771" s="213"/>
      <c r="D771" s="213"/>
      <c r="E771" s="213"/>
      <c r="F771" s="213"/>
      <c r="G771" s="213"/>
      <c r="H771" s="213"/>
      <c r="I771" s="213"/>
      <c r="J771" s="213"/>
      <c r="K771" s="213"/>
      <c r="L771" s="213"/>
      <c r="M771" s="213"/>
      <c r="N771" s="213"/>
      <c r="O771" s="213"/>
      <c r="P771" s="213"/>
      <c r="Q771" s="213"/>
      <c r="R771" s="213"/>
      <c r="S771" s="213"/>
      <c r="T771" s="213"/>
      <c r="U771" s="213"/>
      <c r="V771" s="213"/>
      <c r="W771" s="213"/>
      <c r="X771" s="213"/>
      <c r="Y771" s="213"/>
      <c r="Z771" s="213"/>
      <c r="AA771" s="213"/>
      <c r="AB771" s="213"/>
      <c r="AC771" s="213"/>
      <c r="AD771" s="213"/>
      <c r="AE771" s="213"/>
      <c r="AF771" s="213"/>
      <c r="AG771" s="213"/>
      <c r="AH771" s="213"/>
      <c r="AI771" s="213"/>
      <c r="AJ771" s="213"/>
      <c r="AK771" s="213"/>
      <c r="AL771" s="213"/>
      <c r="AM771" s="213"/>
      <c r="AN771" s="213"/>
      <c r="AO771" s="214"/>
      <c r="AP771" s="214"/>
      <c r="AQ771" s="214"/>
      <c r="AR771" s="215"/>
    </row>
    <row r="772" spans="1:44" s="216" customFormat="1" ht="6.75" customHeight="1">
      <c r="A772" s="213"/>
      <c r="B772" s="213"/>
      <c r="C772" s="213"/>
      <c r="D772" s="213"/>
      <c r="E772" s="213"/>
      <c r="F772" s="213"/>
      <c r="G772" s="213"/>
      <c r="H772" s="213"/>
      <c r="I772" s="213"/>
      <c r="J772" s="213"/>
      <c r="K772" s="213"/>
      <c r="L772" s="213"/>
      <c r="M772" s="213"/>
      <c r="N772" s="213"/>
      <c r="O772" s="213"/>
      <c r="P772" s="213"/>
      <c r="Q772" s="213"/>
      <c r="R772" s="213"/>
      <c r="S772" s="213"/>
      <c r="T772" s="213"/>
      <c r="U772" s="213"/>
      <c r="V772" s="213"/>
      <c r="W772" s="213"/>
      <c r="X772" s="213"/>
      <c r="Y772" s="213"/>
      <c r="Z772" s="213"/>
      <c r="AA772" s="213"/>
      <c r="AB772" s="213"/>
      <c r="AC772" s="213"/>
      <c r="AD772" s="213"/>
      <c r="AE772" s="213"/>
      <c r="AF772" s="213"/>
      <c r="AG772" s="213"/>
      <c r="AH772" s="213"/>
      <c r="AI772" s="213"/>
      <c r="AJ772" s="213"/>
      <c r="AK772" s="213"/>
      <c r="AL772" s="213"/>
      <c r="AM772" s="213"/>
      <c r="AN772" s="213"/>
      <c r="AO772" s="214"/>
      <c r="AP772" s="214"/>
      <c r="AQ772" s="214"/>
      <c r="AR772" s="215"/>
    </row>
    <row r="773" spans="1:44" s="216" customFormat="1" ht="6.75" customHeight="1">
      <c r="A773" s="213"/>
      <c r="B773" s="213"/>
      <c r="C773" s="213"/>
      <c r="D773" s="213"/>
      <c r="E773" s="213"/>
      <c r="F773" s="213"/>
      <c r="G773" s="213"/>
      <c r="H773" s="213"/>
      <c r="I773" s="213"/>
      <c r="J773" s="213"/>
      <c r="K773" s="213"/>
      <c r="L773" s="213"/>
      <c r="M773" s="213"/>
      <c r="N773" s="213"/>
      <c r="O773" s="213"/>
      <c r="P773" s="213"/>
      <c r="Q773" s="213"/>
      <c r="R773" s="213"/>
      <c r="S773" s="213"/>
      <c r="T773" s="213"/>
      <c r="U773" s="213"/>
      <c r="V773" s="213"/>
      <c r="W773" s="213"/>
      <c r="X773" s="213"/>
      <c r="Y773" s="213"/>
      <c r="Z773" s="213"/>
      <c r="AA773" s="213"/>
      <c r="AB773" s="213"/>
      <c r="AC773" s="213"/>
      <c r="AD773" s="213"/>
      <c r="AE773" s="213"/>
      <c r="AF773" s="213"/>
      <c r="AG773" s="213"/>
      <c r="AH773" s="213"/>
      <c r="AI773" s="213"/>
      <c r="AJ773" s="213"/>
      <c r="AK773" s="213"/>
      <c r="AL773" s="213"/>
      <c r="AM773" s="213"/>
      <c r="AN773" s="213"/>
      <c r="AO773" s="214"/>
      <c r="AP773" s="214"/>
      <c r="AQ773" s="214"/>
      <c r="AR773" s="215"/>
    </row>
    <row r="774" spans="1:44" s="216" customFormat="1" ht="6.75" customHeight="1">
      <c r="A774" s="213"/>
      <c r="B774" s="213"/>
      <c r="C774" s="213"/>
      <c r="D774" s="213"/>
      <c r="E774" s="213"/>
      <c r="F774" s="213"/>
      <c r="G774" s="213"/>
      <c r="H774" s="213"/>
      <c r="I774" s="213"/>
      <c r="J774" s="213"/>
      <c r="K774" s="213"/>
      <c r="L774" s="213"/>
      <c r="M774" s="213"/>
      <c r="N774" s="213"/>
      <c r="O774" s="213"/>
      <c r="P774" s="213"/>
      <c r="Q774" s="213"/>
      <c r="R774" s="213"/>
      <c r="S774" s="213"/>
      <c r="T774" s="213"/>
      <c r="U774" s="213"/>
      <c r="V774" s="213"/>
      <c r="W774" s="213"/>
      <c r="X774" s="213"/>
      <c r="Y774" s="213"/>
      <c r="Z774" s="213"/>
      <c r="AA774" s="213"/>
      <c r="AB774" s="213"/>
      <c r="AC774" s="213"/>
      <c r="AD774" s="213"/>
      <c r="AE774" s="213"/>
      <c r="AF774" s="213"/>
      <c r="AG774" s="213"/>
      <c r="AH774" s="213"/>
      <c r="AI774" s="213"/>
      <c r="AJ774" s="213"/>
      <c r="AK774" s="213"/>
      <c r="AL774" s="213"/>
      <c r="AM774" s="213"/>
      <c r="AN774" s="213"/>
      <c r="AO774" s="214"/>
      <c r="AP774" s="214"/>
      <c r="AQ774" s="214"/>
      <c r="AR774" s="215"/>
    </row>
    <row r="775" spans="1:44" s="216" customFormat="1" ht="6.75" customHeight="1">
      <c r="A775" s="213"/>
      <c r="B775" s="213"/>
      <c r="C775" s="213"/>
      <c r="D775" s="213"/>
      <c r="E775" s="213"/>
      <c r="F775" s="213"/>
      <c r="G775" s="213"/>
      <c r="H775" s="213"/>
      <c r="I775" s="213"/>
      <c r="J775" s="213"/>
      <c r="K775" s="213"/>
      <c r="L775" s="213"/>
      <c r="M775" s="213"/>
      <c r="N775" s="213"/>
      <c r="O775" s="213"/>
      <c r="P775" s="213"/>
      <c r="Q775" s="213"/>
      <c r="R775" s="213"/>
      <c r="S775" s="213"/>
      <c r="T775" s="213"/>
      <c r="U775" s="213"/>
      <c r="V775" s="213"/>
      <c r="W775" s="213"/>
      <c r="X775" s="213"/>
      <c r="Y775" s="213"/>
      <c r="Z775" s="213"/>
      <c r="AA775" s="213"/>
      <c r="AB775" s="213"/>
      <c r="AC775" s="213"/>
      <c r="AD775" s="213"/>
      <c r="AE775" s="213"/>
      <c r="AF775" s="213"/>
      <c r="AG775" s="213"/>
      <c r="AH775" s="213"/>
      <c r="AI775" s="213"/>
      <c r="AJ775" s="213"/>
      <c r="AK775" s="213"/>
      <c r="AL775" s="213"/>
      <c r="AM775" s="213"/>
      <c r="AN775" s="213"/>
      <c r="AO775" s="214"/>
      <c r="AP775" s="214"/>
      <c r="AQ775" s="214"/>
      <c r="AR775" s="215"/>
    </row>
    <row r="776" spans="1:44" s="216" customFormat="1" ht="6.75" customHeight="1">
      <c r="A776" s="213"/>
      <c r="B776" s="213"/>
      <c r="C776" s="213"/>
      <c r="D776" s="213"/>
      <c r="E776" s="213"/>
      <c r="F776" s="213"/>
      <c r="G776" s="213"/>
      <c r="H776" s="213"/>
      <c r="I776" s="213"/>
      <c r="J776" s="213"/>
      <c r="K776" s="213"/>
      <c r="L776" s="213"/>
      <c r="M776" s="213"/>
      <c r="N776" s="213"/>
      <c r="O776" s="213"/>
      <c r="P776" s="213"/>
      <c r="Q776" s="213"/>
      <c r="R776" s="213"/>
      <c r="S776" s="213"/>
      <c r="T776" s="213"/>
      <c r="U776" s="213"/>
      <c r="V776" s="213"/>
      <c r="W776" s="213"/>
      <c r="X776" s="213"/>
      <c r="Y776" s="213"/>
      <c r="Z776" s="213"/>
      <c r="AA776" s="213"/>
      <c r="AB776" s="213"/>
      <c r="AC776" s="213"/>
      <c r="AD776" s="213"/>
      <c r="AE776" s="213"/>
      <c r="AF776" s="213"/>
      <c r="AG776" s="213"/>
      <c r="AH776" s="213"/>
      <c r="AI776" s="213"/>
      <c r="AJ776" s="213"/>
      <c r="AK776" s="213"/>
      <c r="AL776" s="213"/>
      <c r="AM776" s="213"/>
      <c r="AN776" s="213"/>
      <c r="AO776" s="214"/>
      <c r="AP776" s="214"/>
      <c r="AQ776" s="214"/>
      <c r="AR776" s="215"/>
    </row>
    <row r="777" spans="1:44" s="216" customFormat="1" ht="6.75" customHeight="1">
      <c r="A777" s="213"/>
      <c r="B777" s="213"/>
      <c r="C777" s="213"/>
      <c r="D777" s="213"/>
      <c r="E777" s="213"/>
      <c r="F777" s="213"/>
      <c r="G777" s="213"/>
      <c r="H777" s="213"/>
      <c r="I777" s="213"/>
      <c r="J777" s="213"/>
      <c r="K777" s="213"/>
      <c r="L777" s="213"/>
      <c r="M777" s="213"/>
      <c r="N777" s="213"/>
      <c r="O777" s="213"/>
      <c r="P777" s="213"/>
      <c r="Q777" s="213"/>
      <c r="R777" s="213"/>
      <c r="S777" s="213"/>
      <c r="T777" s="213"/>
      <c r="U777" s="213"/>
      <c r="V777" s="213"/>
      <c r="W777" s="213"/>
      <c r="X777" s="213"/>
      <c r="Y777" s="213"/>
      <c r="Z777" s="213"/>
      <c r="AA777" s="213"/>
      <c r="AB777" s="213"/>
      <c r="AC777" s="213"/>
      <c r="AD777" s="213"/>
      <c r="AE777" s="213"/>
      <c r="AF777" s="213"/>
      <c r="AG777" s="213"/>
      <c r="AH777" s="213"/>
      <c r="AI777" s="213"/>
      <c r="AJ777" s="213"/>
      <c r="AK777" s="213"/>
      <c r="AL777" s="213"/>
      <c r="AM777" s="213"/>
      <c r="AN777" s="213"/>
      <c r="AO777" s="214"/>
      <c r="AP777" s="214"/>
      <c r="AQ777" s="214"/>
      <c r="AR777" s="215"/>
    </row>
    <row r="778" spans="1:44" s="216" customFormat="1" ht="6.75" customHeight="1">
      <c r="A778" s="213"/>
      <c r="B778" s="213"/>
      <c r="C778" s="213"/>
      <c r="D778" s="213"/>
      <c r="E778" s="213"/>
      <c r="F778" s="213"/>
      <c r="G778" s="213"/>
      <c r="H778" s="213"/>
      <c r="I778" s="213"/>
      <c r="J778" s="213"/>
      <c r="K778" s="213"/>
      <c r="L778" s="213"/>
      <c r="M778" s="213"/>
      <c r="N778" s="213"/>
      <c r="O778" s="213"/>
      <c r="P778" s="213"/>
      <c r="Q778" s="213"/>
      <c r="R778" s="213"/>
      <c r="S778" s="213"/>
      <c r="T778" s="213"/>
      <c r="U778" s="213"/>
      <c r="V778" s="213"/>
      <c r="W778" s="213"/>
      <c r="X778" s="213"/>
      <c r="Y778" s="213"/>
      <c r="Z778" s="213"/>
      <c r="AA778" s="213"/>
      <c r="AB778" s="213"/>
      <c r="AC778" s="213"/>
      <c r="AD778" s="213"/>
      <c r="AE778" s="213"/>
      <c r="AF778" s="213"/>
      <c r="AG778" s="213"/>
      <c r="AH778" s="213"/>
      <c r="AI778" s="213"/>
      <c r="AJ778" s="213"/>
      <c r="AK778" s="213"/>
      <c r="AL778" s="213"/>
      <c r="AM778" s="213"/>
      <c r="AN778" s="213"/>
      <c r="AO778" s="214"/>
      <c r="AP778" s="214"/>
      <c r="AQ778" s="214"/>
      <c r="AR778" s="215"/>
    </row>
    <row r="779" spans="1:44" s="216" customFormat="1" ht="6.75" customHeight="1">
      <c r="A779" s="213"/>
      <c r="B779" s="213"/>
      <c r="C779" s="213"/>
      <c r="D779" s="213"/>
      <c r="E779" s="213"/>
      <c r="F779" s="213"/>
      <c r="G779" s="213"/>
      <c r="H779" s="213"/>
      <c r="I779" s="213"/>
      <c r="J779" s="213"/>
      <c r="K779" s="213"/>
      <c r="L779" s="213"/>
      <c r="M779" s="213"/>
      <c r="N779" s="213"/>
      <c r="O779" s="213"/>
      <c r="P779" s="213"/>
      <c r="Q779" s="213"/>
      <c r="R779" s="213"/>
      <c r="S779" s="213"/>
      <c r="T779" s="213"/>
      <c r="U779" s="213"/>
      <c r="V779" s="213"/>
      <c r="W779" s="213"/>
      <c r="X779" s="213"/>
      <c r="Y779" s="213"/>
      <c r="Z779" s="213"/>
      <c r="AA779" s="213"/>
      <c r="AB779" s="213"/>
      <c r="AC779" s="213"/>
      <c r="AD779" s="213"/>
      <c r="AE779" s="213"/>
      <c r="AF779" s="213"/>
      <c r="AG779" s="213"/>
      <c r="AH779" s="213"/>
      <c r="AI779" s="213"/>
      <c r="AJ779" s="213"/>
      <c r="AK779" s="213"/>
      <c r="AL779" s="213"/>
      <c r="AM779" s="213"/>
      <c r="AN779" s="213"/>
      <c r="AO779" s="214"/>
      <c r="AP779" s="214"/>
      <c r="AQ779" s="214"/>
      <c r="AR779" s="215"/>
    </row>
    <row r="780" spans="1:44" s="216" customFormat="1" ht="6.75" customHeight="1">
      <c r="A780" s="213"/>
      <c r="B780" s="213"/>
      <c r="C780" s="213"/>
      <c r="D780" s="213"/>
      <c r="E780" s="213"/>
      <c r="F780" s="213"/>
      <c r="G780" s="213"/>
      <c r="H780" s="213"/>
      <c r="I780" s="213"/>
      <c r="J780" s="213"/>
      <c r="K780" s="213"/>
      <c r="L780" s="213"/>
      <c r="M780" s="213"/>
      <c r="N780" s="213"/>
      <c r="O780" s="213"/>
      <c r="P780" s="213"/>
      <c r="Q780" s="213"/>
      <c r="R780" s="213"/>
      <c r="S780" s="213"/>
      <c r="T780" s="213"/>
      <c r="U780" s="213"/>
      <c r="V780" s="213"/>
      <c r="W780" s="213"/>
      <c r="X780" s="213"/>
      <c r="Y780" s="213"/>
      <c r="Z780" s="213"/>
      <c r="AA780" s="213"/>
      <c r="AB780" s="213"/>
      <c r="AC780" s="213"/>
      <c r="AD780" s="213"/>
      <c r="AE780" s="213"/>
      <c r="AF780" s="213"/>
      <c r="AG780" s="213"/>
      <c r="AH780" s="213"/>
      <c r="AI780" s="213"/>
      <c r="AJ780" s="213"/>
      <c r="AK780" s="213"/>
      <c r="AL780" s="213"/>
      <c r="AM780" s="213"/>
      <c r="AN780" s="213"/>
      <c r="AO780" s="214"/>
      <c r="AP780" s="214"/>
      <c r="AQ780" s="214"/>
      <c r="AR780" s="215"/>
    </row>
    <row r="781" spans="1:44" s="216" customFormat="1" ht="6.75" customHeight="1">
      <c r="A781" s="213"/>
      <c r="B781" s="213"/>
      <c r="C781" s="213"/>
      <c r="D781" s="213"/>
      <c r="E781" s="213"/>
      <c r="F781" s="213"/>
      <c r="G781" s="213"/>
      <c r="H781" s="213"/>
      <c r="I781" s="213"/>
      <c r="J781" s="213"/>
      <c r="K781" s="213"/>
      <c r="L781" s="213"/>
      <c r="M781" s="213"/>
      <c r="N781" s="213"/>
      <c r="O781" s="213"/>
      <c r="P781" s="213"/>
      <c r="Q781" s="213"/>
      <c r="R781" s="213"/>
      <c r="S781" s="213"/>
      <c r="T781" s="213"/>
      <c r="U781" s="213"/>
      <c r="V781" s="213"/>
      <c r="W781" s="213"/>
      <c r="X781" s="213"/>
      <c r="Y781" s="213"/>
      <c r="Z781" s="213"/>
      <c r="AA781" s="213"/>
      <c r="AB781" s="213"/>
      <c r="AC781" s="213"/>
      <c r="AD781" s="213"/>
      <c r="AE781" s="213"/>
      <c r="AF781" s="213"/>
      <c r="AG781" s="213"/>
      <c r="AH781" s="213"/>
      <c r="AI781" s="213"/>
      <c r="AJ781" s="213"/>
      <c r="AK781" s="213"/>
      <c r="AL781" s="213"/>
      <c r="AM781" s="213"/>
      <c r="AN781" s="213"/>
      <c r="AO781" s="214"/>
      <c r="AP781" s="214"/>
      <c r="AQ781" s="214"/>
      <c r="AR781" s="215"/>
    </row>
    <row r="782" spans="1:44" s="216" customFormat="1" ht="6.75" customHeight="1">
      <c r="A782" s="213"/>
      <c r="B782" s="213"/>
      <c r="C782" s="213"/>
      <c r="D782" s="213"/>
      <c r="E782" s="213"/>
      <c r="F782" s="213"/>
      <c r="G782" s="213"/>
      <c r="H782" s="213"/>
      <c r="I782" s="213"/>
      <c r="J782" s="213"/>
      <c r="K782" s="213"/>
      <c r="L782" s="213"/>
      <c r="M782" s="213"/>
      <c r="N782" s="213"/>
      <c r="O782" s="213"/>
      <c r="P782" s="213"/>
      <c r="Q782" s="213"/>
      <c r="R782" s="213"/>
      <c r="S782" s="213"/>
      <c r="T782" s="213"/>
      <c r="U782" s="213"/>
      <c r="V782" s="213"/>
      <c r="W782" s="213"/>
      <c r="X782" s="213"/>
      <c r="Y782" s="213"/>
      <c r="Z782" s="213"/>
      <c r="AA782" s="213"/>
      <c r="AB782" s="213"/>
      <c r="AC782" s="213"/>
      <c r="AD782" s="213"/>
      <c r="AE782" s="213"/>
      <c r="AF782" s="213"/>
      <c r="AG782" s="213"/>
      <c r="AH782" s="213"/>
      <c r="AI782" s="213"/>
      <c r="AJ782" s="213"/>
      <c r="AK782" s="213"/>
      <c r="AL782" s="213"/>
      <c r="AM782" s="213"/>
      <c r="AN782" s="213"/>
      <c r="AO782" s="214"/>
      <c r="AP782" s="214"/>
      <c r="AQ782" s="214"/>
      <c r="AR782" s="215"/>
    </row>
    <row r="783" spans="1:44" s="216" customFormat="1" ht="6.75" customHeight="1">
      <c r="A783" s="213"/>
      <c r="B783" s="213"/>
      <c r="C783" s="213"/>
      <c r="D783" s="213"/>
      <c r="E783" s="213"/>
      <c r="F783" s="213"/>
      <c r="G783" s="213"/>
      <c r="H783" s="213"/>
      <c r="I783" s="213"/>
      <c r="J783" s="213"/>
      <c r="K783" s="213"/>
      <c r="L783" s="213"/>
      <c r="M783" s="213"/>
      <c r="N783" s="213"/>
      <c r="O783" s="213"/>
      <c r="P783" s="213"/>
      <c r="Q783" s="213"/>
      <c r="R783" s="213"/>
      <c r="S783" s="213"/>
      <c r="T783" s="213"/>
      <c r="U783" s="213"/>
      <c r="V783" s="213"/>
      <c r="W783" s="213"/>
      <c r="X783" s="213"/>
      <c r="Y783" s="213"/>
      <c r="Z783" s="213"/>
      <c r="AA783" s="213"/>
      <c r="AB783" s="213"/>
      <c r="AC783" s="213"/>
      <c r="AD783" s="213"/>
      <c r="AE783" s="213"/>
      <c r="AF783" s="213"/>
      <c r="AG783" s="213"/>
      <c r="AH783" s="213"/>
      <c r="AI783" s="213"/>
      <c r="AJ783" s="213"/>
      <c r="AK783" s="213"/>
      <c r="AL783" s="213"/>
      <c r="AM783" s="213"/>
      <c r="AN783" s="213"/>
      <c r="AO783" s="214"/>
      <c r="AP783" s="214"/>
      <c r="AQ783" s="214"/>
      <c r="AR783" s="215"/>
    </row>
    <row r="784" spans="1:44" s="216" customFormat="1" ht="6.75" customHeight="1">
      <c r="A784" s="213"/>
      <c r="B784" s="213"/>
      <c r="C784" s="213"/>
      <c r="D784" s="213"/>
      <c r="E784" s="213"/>
      <c r="F784" s="213"/>
      <c r="G784" s="213"/>
      <c r="H784" s="213"/>
      <c r="I784" s="213"/>
      <c r="J784" s="213"/>
      <c r="K784" s="213"/>
      <c r="L784" s="213"/>
      <c r="M784" s="213"/>
      <c r="N784" s="213"/>
      <c r="O784" s="213"/>
      <c r="P784" s="213"/>
      <c r="Q784" s="213"/>
      <c r="R784" s="213"/>
      <c r="S784" s="213"/>
      <c r="T784" s="213"/>
      <c r="U784" s="213"/>
      <c r="V784" s="213"/>
      <c r="W784" s="213"/>
      <c r="X784" s="213"/>
      <c r="Y784" s="213"/>
      <c r="Z784" s="213"/>
      <c r="AA784" s="213"/>
      <c r="AB784" s="213"/>
      <c r="AC784" s="213"/>
      <c r="AD784" s="213"/>
      <c r="AE784" s="213"/>
      <c r="AF784" s="213"/>
      <c r="AG784" s="213"/>
      <c r="AH784" s="213"/>
      <c r="AI784" s="213"/>
      <c r="AJ784" s="213"/>
      <c r="AK784" s="213"/>
      <c r="AL784" s="213"/>
      <c r="AM784" s="213"/>
      <c r="AN784" s="213"/>
      <c r="AO784" s="214"/>
      <c r="AP784" s="214"/>
      <c r="AQ784" s="214"/>
      <c r="AR784" s="215"/>
    </row>
    <row r="785" spans="1:44" s="216" customFormat="1" ht="6.75" customHeight="1">
      <c r="A785" s="213"/>
      <c r="B785" s="213"/>
      <c r="C785" s="213"/>
      <c r="D785" s="213"/>
      <c r="E785" s="213"/>
      <c r="F785" s="213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3"/>
      <c r="R785" s="213"/>
      <c r="S785" s="213"/>
      <c r="T785" s="213"/>
      <c r="U785" s="213"/>
      <c r="V785" s="213"/>
      <c r="W785" s="213"/>
      <c r="X785" s="213"/>
      <c r="Y785" s="213"/>
      <c r="Z785" s="213"/>
      <c r="AA785" s="213"/>
      <c r="AB785" s="213"/>
      <c r="AC785" s="213"/>
      <c r="AD785" s="213"/>
      <c r="AE785" s="213"/>
      <c r="AF785" s="213"/>
      <c r="AG785" s="213"/>
      <c r="AH785" s="213"/>
      <c r="AI785" s="213"/>
      <c r="AJ785" s="213"/>
      <c r="AK785" s="213"/>
      <c r="AL785" s="213"/>
      <c r="AM785" s="213"/>
      <c r="AN785" s="213"/>
      <c r="AO785" s="214"/>
      <c r="AP785" s="214"/>
      <c r="AQ785" s="214"/>
      <c r="AR785" s="215"/>
    </row>
    <row r="786" spans="1:44" s="216" customFormat="1" ht="6.75" customHeight="1">
      <c r="A786" s="213"/>
      <c r="B786" s="213"/>
      <c r="C786" s="213"/>
      <c r="D786" s="213"/>
      <c r="E786" s="213"/>
      <c r="F786" s="213"/>
      <c r="G786" s="213"/>
      <c r="H786" s="213"/>
      <c r="I786" s="213"/>
      <c r="J786" s="213"/>
      <c r="K786" s="213"/>
      <c r="L786" s="213"/>
      <c r="M786" s="213"/>
      <c r="N786" s="213"/>
      <c r="O786" s="213"/>
      <c r="P786" s="213"/>
      <c r="Q786" s="213"/>
      <c r="R786" s="213"/>
      <c r="S786" s="213"/>
      <c r="T786" s="213"/>
      <c r="U786" s="213"/>
      <c r="V786" s="213"/>
      <c r="W786" s="213"/>
      <c r="X786" s="213"/>
      <c r="Y786" s="213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213"/>
      <c r="AK786" s="213"/>
      <c r="AL786" s="213"/>
      <c r="AM786" s="213"/>
      <c r="AN786" s="213"/>
      <c r="AO786" s="214"/>
      <c r="AP786" s="214"/>
      <c r="AQ786" s="214"/>
      <c r="AR786" s="215"/>
    </row>
    <row r="787" spans="1:44" s="216" customFormat="1" ht="6.75" customHeight="1">
      <c r="A787" s="213"/>
      <c r="B787" s="213"/>
      <c r="C787" s="213"/>
      <c r="D787" s="213"/>
      <c r="E787" s="213"/>
      <c r="F787" s="213"/>
      <c r="G787" s="213"/>
      <c r="H787" s="213"/>
      <c r="I787" s="213"/>
      <c r="J787" s="213"/>
      <c r="K787" s="213"/>
      <c r="L787" s="213"/>
      <c r="M787" s="213"/>
      <c r="N787" s="213"/>
      <c r="O787" s="213"/>
      <c r="P787" s="213"/>
      <c r="Q787" s="213"/>
      <c r="R787" s="213"/>
      <c r="S787" s="213"/>
      <c r="T787" s="213"/>
      <c r="U787" s="213"/>
      <c r="V787" s="213"/>
      <c r="W787" s="213"/>
      <c r="X787" s="213"/>
      <c r="Y787" s="213"/>
      <c r="Z787" s="213"/>
      <c r="AA787" s="213"/>
      <c r="AB787" s="213"/>
      <c r="AC787" s="213"/>
      <c r="AD787" s="213"/>
      <c r="AE787" s="213"/>
      <c r="AF787" s="213"/>
      <c r="AG787" s="213"/>
      <c r="AH787" s="213"/>
      <c r="AI787" s="213"/>
      <c r="AJ787" s="213"/>
      <c r="AK787" s="213"/>
      <c r="AL787" s="213"/>
      <c r="AM787" s="213"/>
      <c r="AN787" s="213"/>
      <c r="AO787" s="214"/>
      <c r="AP787" s="214"/>
      <c r="AQ787" s="214"/>
      <c r="AR787" s="215"/>
    </row>
    <row r="788" spans="1:44" s="216" customFormat="1" ht="6.75" customHeight="1">
      <c r="A788" s="213"/>
      <c r="B788" s="213"/>
      <c r="C788" s="213"/>
      <c r="D788" s="213"/>
      <c r="E788" s="213"/>
      <c r="F788" s="213"/>
      <c r="G788" s="213"/>
      <c r="H788" s="213"/>
      <c r="I788" s="213"/>
      <c r="J788" s="213"/>
      <c r="K788" s="213"/>
      <c r="L788" s="213"/>
      <c r="M788" s="213"/>
      <c r="N788" s="213"/>
      <c r="O788" s="213"/>
      <c r="P788" s="213"/>
      <c r="Q788" s="213"/>
      <c r="R788" s="213"/>
      <c r="S788" s="213"/>
      <c r="T788" s="213"/>
      <c r="U788" s="213"/>
      <c r="V788" s="213"/>
      <c r="W788" s="213"/>
      <c r="X788" s="213"/>
      <c r="Y788" s="213"/>
      <c r="Z788" s="213"/>
      <c r="AA788" s="213"/>
      <c r="AB788" s="213"/>
      <c r="AC788" s="213"/>
      <c r="AD788" s="213"/>
      <c r="AE788" s="213"/>
      <c r="AF788" s="213"/>
      <c r="AG788" s="213"/>
      <c r="AH788" s="213"/>
      <c r="AI788" s="213"/>
      <c r="AJ788" s="213"/>
      <c r="AK788" s="213"/>
      <c r="AL788" s="213"/>
      <c r="AM788" s="213"/>
      <c r="AN788" s="213"/>
      <c r="AO788" s="214"/>
      <c r="AP788" s="214"/>
      <c r="AQ788" s="214"/>
      <c r="AR788" s="215"/>
    </row>
    <row r="789" spans="1:44" s="216" customFormat="1" ht="6.75" customHeight="1">
      <c r="A789" s="213"/>
      <c r="B789" s="213"/>
      <c r="C789" s="213"/>
      <c r="D789" s="213"/>
      <c r="E789" s="213"/>
      <c r="F789" s="213"/>
      <c r="G789" s="213"/>
      <c r="H789" s="213"/>
      <c r="I789" s="213"/>
      <c r="J789" s="213"/>
      <c r="K789" s="213"/>
      <c r="L789" s="213"/>
      <c r="M789" s="213"/>
      <c r="N789" s="213"/>
      <c r="O789" s="213"/>
      <c r="P789" s="213"/>
      <c r="Q789" s="213"/>
      <c r="R789" s="213"/>
      <c r="S789" s="213"/>
      <c r="T789" s="213"/>
      <c r="U789" s="213"/>
      <c r="V789" s="213"/>
      <c r="W789" s="213"/>
      <c r="X789" s="213"/>
      <c r="Y789" s="213"/>
      <c r="Z789" s="213"/>
      <c r="AA789" s="213"/>
      <c r="AB789" s="213"/>
      <c r="AC789" s="213"/>
      <c r="AD789" s="213"/>
      <c r="AE789" s="213"/>
      <c r="AF789" s="213"/>
      <c r="AG789" s="213"/>
      <c r="AH789" s="213"/>
      <c r="AI789" s="213"/>
      <c r="AJ789" s="213"/>
      <c r="AK789" s="213"/>
      <c r="AL789" s="213"/>
      <c r="AM789" s="213"/>
      <c r="AN789" s="213"/>
      <c r="AO789" s="214"/>
      <c r="AP789" s="214"/>
      <c r="AQ789" s="214"/>
      <c r="AR789" s="215"/>
    </row>
    <row r="790" spans="1:44" s="216" customFormat="1" ht="6.75" customHeight="1">
      <c r="A790" s="213"/>
      <c r="B790" s="213"/>
      <c r="C790" s="213"/>
      <c r="D790" s="213"/>
      <c r="E790" s="213"/>
      <c r="F790" s="213"/>
      <c r="G790" s="213"/>
      <c r="H790" s="213"/>
      <c r="I790" s="213"/>
      <c r="J790" s="213"/>
      <c r="K790" s="213"/>
      <c r="L790" s="213"/>
      <c r="M790" s="213"/>
      <c r="N790" s="213"/>
      <c r="O790" s="213"/>
      <c r="P790" s="213"/>
      <c r="Q790" s="213"/>
      <c r="R790" s="213"/>
      <c r="S790" s="213"/>
      <c r="T790" s="213"/>
      <c r="U790" s="213"/>
      <c r="V790" s="213"/>
      <c r="W790" s="213"/>
      <c r="X790" s="213"/>
      <c r="Y790" s="213"/>
      <c r="Z790" s="213"/>
      <c r="AA790" s="213"/>
      <c r="AB790" s="213"/>
      <c r="AC790" s="213"/>
      <c r="AD790" s="213"/>
      <c r="AE790" s="213"/>
      <c r="AF790" s="213"/>
      <c r="AG790" s="213"/>
      <c r="AH790" s="213"/>
      <c r="AI790" s="213"/>
      <c r="AJ790" s="213"/>
      <c r="AK790" s="213"/>
      <c r="AL790" s="213"/>
      <c r="AM790" s="213"/>
      <c r="AN790" s="213"/>
      <c r="AO790" s="214"/>
      <c r="AP790" s="214"/>
      <c r="AQ790" s="214"/>
      <c r="AR790" s="215"/>
    </row>
    <row r="791" spans="1:44" s="216" customFormat="1" ht="6.75" customHeight="1">
      <c r="A791" s="213"/>
      <c r="B791" s="213"/>
      <c r="C791" s="213"/>
      <c r="D791" s="213"/>
      <c r="E791" s="213"/>
      <c r="F791" s="213"/>
      <c r="G791" s="213"/>
      <c r="H791" s="213"/>
      <c r="I791" s="213"/>
      <c r="J791" s="213"/>
      <c r="K791" s="213"/>
      <c r="L791" s="213"/>
      <c r="M791" s="213"/>
      <c r="N791" s="213"/>
      <c r="O791" s="213"/>
      <c r="P791" s="213"/>
      <c r="Q791" s="213"/>
      <c r="R791" s="213"/>
      <c r="S791" s="213"/>
      <c r="T791" s="213"/>
      <c r="U791" s="213"/>
      <c r="V791" s="213"/>
      <c r="W791" s="213"/>
      <c r="X791" s="213"/>
      <c r="Y791" s="213"/>
      <c r="Z791" s="213"/>
      <c r="AA791" s="213"/>
      <c r="AB791" s="213"/>
      <c r="AC791" s="213"/>
      <c r="AD791" s="213"/>
      <c r="AE791" s="213"/>
      <c r="AF791" s="213"/>
      <c r="AG791" s="213"/>
      <c r="AH791" s="213"/>
      <c r="AI791" s="213"/>
      <c r="AJ791" s="213"/>
      <c r="AK791" s="213"/>
      <c r="AL791" s="213"/>
      <c r="AM791" s="213"/>
      <c r="AN791" s="213"/>
      <c r="AO791" s="214"/>
      <c r="AP791" s="214"/>
      <c r="AQ791" s="214"/>
      <c r="AR791" s="215"/>
    </row>
    <row r="792" spans="1:44" s="216" customFormat="1" ht="6.75" customHeight="1">
      <c r="A792" s="213"/>
      <c r="B792" s="213"/>
      <c r="C792" s="213"/>
      <c r="D792" s="213"/>
      <c r="E792" s="213"/>
      <c r="F792" s="213"/>
      <c r="G792" s="213"/>
      <c r="H792" s="213"/>
      <c r="I792" s="213"/>
      <c r="J792" s="213"/>
      <c r="K792" s="213"/>
      <c r="L792" s="213"/>
      <c r="M792" s="213"/>
      <c r="N792" s="213"/>
      <c r="O792" s="213"/>
      <c r="P792" s="213"/>
      <c r="Q792" s="213"/>
      <c r="R792" s="213"/>
      <c r="S792" s="213"/>
      <c r="T792" s="213"/>
      <c r="U792" s="213"/>
      <c r="V792" s="213"/>
      <c r="W792" s="213"/>
      <c r="X792" s="213"/>
      <c r="Y792" s="213"/>
      <c r="Z792" s="213"/>
      <c r="AA792" s="213"/>
      <c r="AB792" s="213"/>
      <c r="AC792" s="213"/>
      <c r="AD792" s="213"/>
      <c r="AE792" s="213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4"/>
      <c r="AP792" s="214"/>
      <c r="AQ792" s="214"/>
      <c r="AR792" s="215"/>
    </row>
    <row r="793" spans="1:44" s="216" customFormat="1" ht="6.75" customHeight="1">
      <c r="A793" s="213"/>
      <c r="B793" s="213"/>
      <c r="C793" s="213"/>
      <c r="D793" s="213"/>
      <c r="E793" s="213"/>
      <c r="F793" s="213"/>
      <c r="G793" s="213"/>
      <c r="H793" s="213"/>
      <c r="I793" s="213"/>
      <c r="J793" s="213"/>
      <c r="K793" s="213"/>
      <c r="L793" s="213"/>
      <c r="M793" s="213"/>
      <c r="N793" s="213"/>
      <c r="O793" s="213"/>
      <c r="P793" s="213"/>
      <c r="Q793" s="213"/>
      <c r="R793" s="213"/>
      <c r="S793" s="213"/>
      <c r="T793" s="213"/>
      <c r="U793" s="213"/>
      <c r="V793" s="213"/>
      <c r="W793" s="213"/>
      <c r="X793" s="213"/>
      <c r="Y793" s="213"/>
      <c r="Z793" s="213"/>
      <c r="AA793" s="213"/>
      <c r="AB793" s="213"/>
      <c r="AC793" s="213"/>
      <c r="AD793" s="213"/>
      <c r="AE793" s="213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4"/>
      <c r="AP793" s="214"/>
      <c r="AQ793" s="214"/>
      <c r="AR793" s="215"/>
    </row>
    <row r="794" spans="1:44" s="216" customFormat="1" ht="6.75" customHeight="1">
      <c r="A794" s="213"/>
      <c r="B794" s="213"/>
      <c r="C794" s="213"/>
      <c r="D794" s="213"/>
      <c r="E794" s="213"/>
      <c r="F794" s="213"/>
      <c r="G794" s="213"/>
      <c r="H794" s="213"/>
      <c r="I794" s="213"/>
      <c r="J794" s="213"/>
      <c r="K794" s="213"/>
      <c r="L794" s="213"/>
      <c r="M794" s="213"/>
      <c r="N794" s="213"/>
      <c r="O794" s="213"/>
      <c r="P794" s="213"/>
      <c r="Q794" s="213"/>
      <c r="R794" s="213"/>
      <c r="S794" s="213"/>
      <c r="T794" s="213"/>
      <c r="U794" s="213"/>
      <c r="V794" s="213"/>
      <c r="W794" s="213"/>
      <c r="X794" s="213"/>
      <c r="Y794" s="213"/>
      <c r="Z794" s="213"/>
      <c r="AA794" s="213"/>
      <c r="AB794" s="213"/>
      <c r="AC794" s="213"/>
      <c r="AD794" s="213"/>
      <c r="AE794" s="213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4"/>
      <c r="AP794" s="214"/>
      <c r="AQ794" s="214"/>
      <c r="AR794" s="215"/>
    </row>
    <row r="795" spans="1:44" s="216" customFormat="1" ht="6.75" customHeight="1">
      <c r="A795" s="213"/>
      <c r="B795" s="213"/>
      <c r="C795" s="213"/>
      <c r="D795" s="213"/>
      <c r="E795" s="213"/>
      <c r="F795" s="213"/>
      <c r="G795" s="213"/>
      <c r="H795" s="213"/>
      <c r="I795" s="213"/>
      <c r="J795" s="213"/>
      <c r="K795" s="213"/>
      <c r="L795" s="213"/>
      <c r="M795" s="213"/>
      <c r="N795" s="213"/>
      <c r="O795" s="213"/>
      <c r="P795" s="213"/>
      <c r="Q795" s="213"/>
      <c r="R795" s="213"/>
      <c r="S795" s="213"/>
      <c r="T795" s="213"/>
      <c r="U795" s="213"/>
      <c r="V795" s="213"/>
      <c r="W795" s="213"/>
      <c r="X795" s="213"/>
      <c r="Y795" s="213"/>
      <c r="Z795" s="213"/>
      <c r="AA795" s="213"/>
      <c r="AB795" s="213"/>
      <c r="AC795" s="213"/>
      <c r="AD795" s="213"/>
      <c r="AE795" s="213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4"/>
      <c r="AP795" s="214"/>
      <c r="AQ795" s="214"/>
      <c r="AR795" s="215"/>
    </row>
    <row r="796" spans="1:44" s="216" customFormat="1" ht="6.75" customHeight="1">
      <c r="A796" s="213"/>
      <c r="B796" s="213"/>
      <c r="C796" s="213"/>
      <c r="D796" s="213"/>
      <c r="E796" s="213"/>
      <c r="F796" s="213"/>
      <c r="G796" s="213"/>
      <c r="H796" s="213"/>
      <c r="I796" s="213"/>
      <c r="J796" s="213"/>
      <c r="K796" s="213"/>
      <c r="L796" s="213"/>
      <c r="M796" s="213"/>
      <c r="N796" s="213"/>
      <c r="O796" s="213"/>
      <c r="P796" s="213"/>
      <c r="Q796" s="213"/>
      <c r="R796" s="213"/>
      <c r="S796" s="213"/>
      <c r="T796" s="213"/>
      <c r="U796" s="213"/>
      <c r="V796" s="213"/>
      <c r="W796" s="213"/>
      <c r="X796" s="213"/>
      <c r="Y796" s="213"/>
      <c r="Z796" s="213"/>
      <c r="AA796" s="213"/>
      <c r="AB796" s="213"/>
      <c r="AC796" s="213"/>
      <c r="AD796" s="213"/>
      <c r="AE796" s="213"/>
      <c r="AF796" s="213"/>
      <c r="AG796" s="213"/>
      <c r="AH796" s="213"/>
      <c r="AI796" s="213"/>
      <c r="AJ796" s="213"/>
      <c r="AK796" s="213"/>
      <c r="AL796" s="213"/>
      <c r="AM796" s="213"/>
      <c r="AN796" s="213"/>
      <c r="AO796" s="214"/>
      <c r="AP796" s="214"/>
      <c r="AQ796" s="214"/>
      <c r="AR796" s="215"/>
    </row>
    <row r="797" spans="1:44" s="216" customFormat="1" ht="6.75" customHeight="1">
      <c r="A797" s="213"/>
      <c r="B797" s="213"/>
      <c r="C797" s="213"/>
      <c r="D797" s="213"/>
      <c r="E797" s="213"/>
      <c r="F797" s="213"/>
      <c r="G797" s="213"/>
      <c r="H797" s="213"/>
      <c r="I797" s="213"/>
      <c r="J797" s="213"/>
      <c r="K797" s="213"/>
      <c r="L797" s="213"/>
      <c r="M797" s="213"/>
      <c r="N797" s="213"/>
      <c r="O797" s="213"/>
      <c r="P797" s="213"/>
      <c r="Q797" s="213"/>
      <c r="R797" s="213"/>
      <c r="S797" s="213"/>
      <c r="T797" s="213"/>
      <c r="U797" s="213"/>
      <c r="V797" s="213"/>
      <c r="W797" s="213"/>
      <c r="X797" s="213"/>
      <c r="Y797" s="213"/>
      <c r="Z797" s="213"/>
      <c r="AA797" s="213"/>
      <c r="AB797" s="213"/>
      <c r="AC797" s="213"/>
      <c r="AD797" s="213"/>
      <c r="AE797" s="213"/>
      <c r="AF797" s="213"/>
      <c r="AG797" s="213"/>
      <c r="AH797" s="213"/>
      <c r="AI797" s="213"/>
      <c r="AJ797" s="213"/>
      <c r="AK797" s="213"/>
      <c r="AL797" s="213"/>
      <c r="AM797" s="213"/>
      <c r="AN797" s="213"/>
      <c r="AO797" s="214"/>
      <c r="AP797" s="214"/>
      <c r="AQ797" s="214"/>
      <c r="AR797" s="215"/>
    </row>
    <row r="798" spans="1:44" s="216" customFormat="1" ht="6.75" customHeight="1">
      <c r="A798" s="213"/>
      <c r="B798" s="213"/>
      <c r="C798" s="213"/>
      <c r="D798" s="213"/>
      <c r="E798" s="213"/>
      <c r="F798" s="213"/>
      <c r="G798" s="213"/>
      <c r="H798" s="213"/>
      <c r="I798" s="213"/>
      <c r="J798" s="213"/>
      <c r="K798" s="213"/>
      <c r="L798" s="213"/>
      <c r="M798" s="213"/>
      <c r="N798" s="213"/>
      <c r="O798" s="213"/>
      <c r="P798" s="213"/>
      <c r="Q798" s="213"/>
      <c r="R798" s="213"/>
      <c r="S798" s="213"/>
      <c r="T798" s="213"/>
      <c r="U798" s="213"/>
      <c r="V798" s="213"/>
      <c r="W798" s="213"/>
      <c r="X798" s="213"/>
      <c r="Y798" s="213"/>
      <c r="Z798" s="213"/>
      <c r="AA798" s="213"/>
      <c r="AB798" s="213"/>
      <c r="AC798" s="213"/>
      <c r="AD798" s="213"/>
      <c r="AE798" s="213"/>
      <c r="AF798" s="213"/>
      <c r="AG798" s="213"/>
      <c r="AH798" s="213"/>
      <c r="AI798" s="213"/>
      <c r="AJ798" s="213"/>
      <c r="AK798" s="213"/>
      <c r="AL798" s="213"/>
      <c r="AM798" s="213"/>
      <c r="AN798" s="213"/>
      <c r="AO798" s="214"/>
      <c r="AP798" s="214"/>
      <c r="AQ798" s="214"/>
      <c r="AR798" s="215"/>
    </row>
    <row r="799" spans="1:44" s="216" customFormat="1" ht="6.75" customHeight="1">
      <c r="A799" s="213"/>
      <c r="B799" s="213"/>
      <c r="C799" s="213"/>
      <c r="D799" s="213"/>
      <c r="E799" s="213"/>
      <c r="F799" s="213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3"/>
      <c r="R799" s="213"/>
      <c r="S799" s="213"/>
      <c r="T799" s="213"/>
      <c r="U799" s="213"/>
      <c r="V799" s="213"/>
      <c r="W799" s="213"/>
      <c r="X799" s="213"/>
      <c r="Y799" s="213"/>
      <c r="Z799" s="213"/>
      <c r="AA799" s="213"/>
      <c r="AB799" s="213"/>
      <c r="AC799" s="213"/>
      <c r="AD799" s="213"/>
      <c r="AE799" s="213"/>
      <c r="AF799" s="213"/>
      <c r="AG799" s="213"/>
      <c r="AH799" s="213"/>
      <c r="AI799" s="213"/>
      <c r="AJ799" s="213"/>
      <c r="AK799" s="213"/>
      <c r="AL799" s="213"/>
      <c r="AM799" s="213"/>
      <c r="AN799" s="213"/>
      <c r="AO799" s="214"/>
      <c r="AP799" s="214"/>
      <c r="AQ799" s="214"/>
      <c r="AR799" s="215"/>
    </row>
    <row r="800" spans="1:44" s="216" customFormat="1" ht="6.75" customHeight="1">
      <c r="A800" s="213"/>
      <c r="B800" s="213"/>
      <c r="C800" s="213"/>
      <c r="D800" s="213"/>
      <c r="E800" s="213"/>
      <c r="F800" s="213"/>
      <c r="G800" s="213"/>
      <c r="H800" s="213"/>
      <c r="I800" s="213"/>
      <c r="J800" s="213"/>
      <c r="K800" s="213"/>
      <c r="L800" s="213"/>
      <c r="M800" s="213"/>
      <c r="N800" s="213"/>
      <c r="O800" s="213"/>
      <c r="P800" s="213"/>
      <c r="Q800" s="213"/>
      <c r="R800" s="213"/>
      <c r="S800" s="213"/>
      <c r="T800" s="213"/>
      <c r="U800" s="213"/>
      <c r="V800" s="213"/>
      <c r="W800" s="213"/>
      <c r="X800" s="213"/>
      <c r="Y800" s="213"/>
      <c r="Z800" s="213"/>
      <c r="AA800" s="213"/>
      <c r="AB800" s="213"/>
      <c r="AC800" s="213"/>
      <c r="AD800" s="213"/>
      <c r="AE800" s="213"/>
      <c r="AF800" s="213"/>
      <c r="AG800" s="213"/>
      <c r="AH800" s="213"/>
      <c r="AI800" s="213"/>
      <c r="AJ800" s="213"/>
      <c r="AK800" s="213"/>
      <c r="AL800" s="213"/>
      <c r="AM800" s="213"/>
      <c r="AN800" s="213"/>
      <c r="AO800" s="214"/>
      <c r="AP800" s="214"/>
      <c r="AQ800" s="214"/>
      <c r="AR800" s="215"/>
    </row>
    <row r="801" spans="1:44" s="216" customFormat="1" ht="6.75" customHeight="1">
      <c r="A801" s="213"/>
      <c r="B801" s="213"/>
      <c r="C801" s="213"/>
      <c r="D801" s="213"/>
      <c r="E801" s="213"/>
      <c r="F801" s="213"/>
      <c r="G801" s="213"/>
      <c r="H801" s="213"/>
      <c r="I801" s="213"/>
      <c r="J801" s="213"/>
      <c r="K801" s="213"/>
      <c r="L801" s="213"/>
      <c r="M801" s="213"/>
      <c r="N801" s="213"/>
      <c r="O801" s="213"/>
      <c r="P801" s="213"/>
      <c r="Q801" s="213"/>
      <c r="R801" s="213"/>
      <c r="S801" s="213"/>
      <c r="T801" s="213"/>
      <c r="U801" s="213"/>
      <c r="V801" s="213"/>
      <c r="W801" s="213"/>
      <c r="X801" s="213"/>
      <c r="Y801" s="213"/>
      <c r="Z801" s="213"/>
      <c r="AA801" s="213"/>
      <c r="AB801" s="213"/>
      <c r="AC801" s="213"/>
      <c r="AD801" s="213"/>
      <c r="AE801" s="213"/>
      <c r="AF801" s="213"/>
      <c r="AG801" s="213"/>
      <c r="AH801" s="213"/>
      <c r="AI801" s="213"/>
      <c r="AJ801" s="213"/>
      <c r="AK801" s="213"/>
      <c r="AL801" s="213"/>
      <c r="AM801" s="213"/>
      <c r="AN801" s="213"/>
      <c r="AO801" s="214"/>
      <c r="AP801" s="214"/>
      <c r="AQ801" s="214"/>
      <c r="AR801" s="215"/>
    </row>
    <row r="802" spans="1:44" s="216" customFormat="1" ht="6.75" customHeight="1">
      <c r="A802" s="213"/>
      <c r="B802" s="213"/>
      <c r="C802" s="213"/>
      <c r="D802" s="213"/>
      <c r="E802" s="213"/>
      <c r="F802" s="213"/>
      <c r="G802" s="213"/>
      <c r="H802" s="213"/>
      <c r="I802" s="213"/>
      <c r="J802" s="213"/>
      <c r="K802" s="213"/>
      <c r="L802" s="213"/>
      <c r="M802" s="213"/>
      <c r="N802" s="213"/>
      <c r="O802" s="213"/>
      <c r="P802" s="213"/>
      <c r="Q802" s="213"/>
      <c r="R802" s="213"/>
      <c r="S802" s="213"/>
      <c r="T802" s="213"/>
      <c r="U802" s="213"/>
      <c r="V802" s="213"/>
      <c r="W802" s="213"/>
      <c r="X802" s="213"/>
      <c r="Y802" s="213"/>
      <c r="Z802" s="213"/>
      <c r="AA802" s="213"/>
      <c r="AB802" s="213"/>
      <c r="AC802" s="213"/>
      <c r="AD802" s="213"/>
      <c r="AE802" s="213"/>
      <c r="AF802" s="213"/>
      <c r="AG802" s="213"/>
      <c r="AH802" s="213"/>
      <c r="AI802" s="213"/>
      <c r="AJ802" s="213"/>
      <c r="AK802" s="213"/>
      <c r="AL802" s="213"/>
      <c r="AM802" s="213"/>
      <c r="AN802" s="213"/>
      <c r="AO802" s="214"/>
      <c r="AP802" s="214"/>
      <c r="AQ802" s="214"/>
      <c r="AR802" s="215"/>
    </row>
    <row r="803" spans="1:44" s="216" customFormat="1" ht="6.75" customHeight="1">
      <c r="A803" s="213"/>
      <c r="B803" s="213"/>
      <c r="C803" s="213"/>
      <c r="D803" s="213"/>
      <c r="E803" s="213"/>
      <c r="F803" s="213"/>
      <c r="G803" s="213"/>
      <c r="H803" s="213"/>
      <c r="I803" s="213"/>
      <c r="J803" s="213"/>
      <c r="K803" s="213"/>
      <c r="L803" s="213"/>
      <c r="M803" s="213"/>
      <c r="N803" s="213"/>
      <c r="O803" s="213"/>
      <c r="P803" s="213"/>
      <c r="Q803" s="213"/>
      <c r="R803" s="213"/>
      <c r="S803" s="213"/>
      <c r="T803" s="213"/>
      <c r="U803" s="213"/>
      <c r="V803" s="213"/>
      <c r="W803" s="213"/>
      <c r="X803" s="213"/>
      <c r="Y803" s="213"/>
      <c r="Z803" s="213"/>
      <c r="AA803" s="213"/>
      <c r="AB803" s="213"/>
      <c r="AC803" s="213"/>
      <c r="AD803" s="213"/>
      <c r="AE803" s="213"/>
      <c r="AF803" s="213"/>
      <c r="AG803" s="213"/>
      <c r="AH803" s="213"/>
      <c r="AI803" s="213"/>
      <c r="AJ803" s="213"/>
      <c r="AK803" s="213"/>
      <c r="AL803" s="213"/>
      <c r="AM803" s="213"/>
      <c r="AN803" s="213"/>
      <c r="AO803" s="214"/>
      <c r="AP803" s="214"/>
      <c r="AQ803" s="214"/>
      <c r="AR803" s="215"/>
    </row>
    <row r="804" spans="1:44" s="216" customFormat="1" ht="6.75" customHeight="1">
      <c r="A804" s="213"/>
      <c r="B804" s="213"/>
      <c r="C804" s="213"/>
      <c r="D804" s="213"/>
      <c r="E804" s="213"/>
      <c r="F804" s="213"/>
      <c r="G804" s="213"/>
      <c r="H804" s="213"/>
      <c r="I804" s="213"/>
      <c r="J804" s="213"/>
      <c r="K804" s="213"/>
      <c r="L804" s="213"/>
      <c r="M804" s="213"/>
      <c r="N804" s="213"/>
      <c r="O804" s="213"/>
      <c r="P804" s="213"/>
      <c r="Q804" s="213"/>
      <c r="R804" s="213"/>
      <c r="S804" s="213"/>
      <c r="T804" s="213"/>
      <c r="U804" s="213"/>
      <c r="V804" s="213"/>
      <c r="W804" s="213"/>
      <c r="X804" s="213"/>
      <c r="Y804" s="213"/>
      <c r="Z804" s="213"/>
      <c r="AA804" s="213"/>
      <c r="AB804" s="213"/>
      <c r="AC804" s="213"/>
      <c r="AD804" s="213"/>
      <c r="AE804" s="213"/>
      <c r="AF804" s="213"/>
      <c r="AG804" s="213"/>
      <c r="AH804" s="213"/>
      <c r="AI804" s="213"/>
      <c r="AJ804" s="213"/>
      <c r="AK804" s="213"/>
      <c r="AL804" s="213"/>
      <c r="AM804" s="213"/>
      <c r="AN804" s="213"/>
      <c r="AO804" s="214"/>
      <c r="AP804" s="214"/>
      <c r="AQ804" s="214"/>
      <c r="AR804" s="215"/>
    </row>
    <row r="805" spans="1:44" s="216" customFormat="1" ht="6.75" customHeight="1">
      <c r="A805" s="213"/>
      <c r="B805" s="213"/>
      <c r="C805" s="213"/>
      <c r="D805" s="213"/>
      <c r="E805" s="213"/>
      <c r="F805" s="213"/>
      <c r="G805" s="213"/>
      <c r="H805" s="213"/>
      <c r="I805" s="213"/>
      <c r="J805" s="213"/>
      <c r="K805" s="213"/>
      <c r="L805" s="213"/>
      <c r="M805" s="213"/>
      <c r="N805" s="213"/>
      <c r="O805" s="213"/>
      <c r="P805" s="213"/>
      <c r="Q805" s="213"/>
      <c r="R805" s="213"/>
      <c r="S805" s="213"/>
      <c r="T805" s="213"/>
      <c r="U805" s="213"/>
      <c r="V805" s="213"/>
      <c r="W805" s="213"/>
      <c r="X805" s="213"/>
      <c r="Y805" s="213"/>
      <c r="Z805" s="213"/>
      <c r="AA805" s="213"/>
      <c r="AB805" s="213"/>
      <c r="AC805" s="213"/>
      <c r="AD805" s="213"/>
      <c r="AE805" s="213"/>
      <c r="AF805" s="213"/>
      <c r="AG805" s="213"/>
      <c r="AH805" s="213"/>
      <c r="AI805" s="213"/>
      <c r="AJ805" s="213"/>
      <c r="AK805" s="213"/>
      <c r="AL805" s="213"/>
      <c r="AM805" s="213"/>
      <c r="AN805" s="213"/>
      <c r="AO805" s="214"/>
      <c r="AP805" s="214"/>
      <c r="AQ805" s="214"/>
      <c r="AR805" s="215"/>
    </row>
    <row r="806" spans="1:44" s="216" customFormat="1" ht="6.75" customHeight="1">
      <c r="A806" s="213"/>
      <c r="B806" s="213"/>
      <c r="C806" s="213"/>
      <c r="D806" s="213"/>
      <c r="E806" s="213"/>
      <c r="F806" s="213"/>
      <c r="G806" s="213"/>
      <c r="H806" s="213"/>
      <c r="I806" s="213"/>
      <c r="J806" s="213"/>
      <c r="K806" s="213"/>
      <c r="L806" s="213"/>
      <c r="M806" s="213"/>
      <c r="N806" s="213"/>
      <c r="O806" s="213"/>
      <c r="P806" s="213"/>
      <c r="Q806" s="213"/>
      <c r="R806" s="213"/>
      <c r="S806" s="213"/>
      <c r="T806" s="213"/>
      <c r="U806" s="213"/>
      <c r="V806" s="213"/>
      <c r="W806" s="213"/>
      <c r="X806" s="213"/>
      <c r="Y806" s="213"/>
      <c r="Z806" s="213"/>
      <c r="AA806" s="213"/>
      <c r="AB806" s="213"/>
      <c r="AC806" s="213"/>
      <c r="AD806" s="213"/>
      <c r="AE806" s="213"/>
      <c r="AF806" s="213"/>
      <c r="AG806" s="213"/>
      <c r="AH806" s="213"/>
      <c r="AI806" s="213"/>
      <c r="AJ806" s="213"/>
      <c r="AK806" s="213"/>
      <c r="AL806" s="213"/>
      <c r="AM806" s="213"/>
      <c r="AN806" s="213"/>
      <c r="AO806" s="214"/>
      <c r="AP806" s="214"/>
      <c r="AQ806" s="214"/>
      <c r="AR806" s="215"/>
    </row>
    <row r="807" spans="1:44" s="216" customFormat="1" ht="6.75" customHeight="1">
      <c r="A807" s="213"/>
      <c r="B807" s="213"/>
      <c r="C807" s="213"/>
      <c r="D807" s="213"/>
      <c r="E807" s="213"/>
      <c r="F807" s="213"/>
      <c r="G807" s="213"/>
      <c r="H807" s="213"/>
      <c r="I807" s="213"/>
      <c r="J807" s="213"/>
      <c r="K807" s="213"/>
      <c r="L807" s="213"/>
      <c r="M807" s="213"/>
      <c r="N807" s="213"/>
      <c r="O807" s="213"/>
      <c r="P807" s="213"/>
      <c r="Q807" s="213"/>
      <c r="R807" s="213"/>
      <c r="S807" s="213"/>
      <c r="T807" s="213"/>
      <c r="U807" s="213"/>
      <c r="V807" s="213"/>
      <c r="W807" s="213"/>
      <c r="X807" s="213"/>
      <c r="Y807" s="213"/>
      <c r="Z807" s="213"/>
      <c r="AA807" s="213"/>
      <c r="AB807" s="213"/>
      <c r="AC807" s="213"/>
      <c r="AD807" s="213"/>
      <c r="AE807" s="213"/>
      <c r="AF807" s="213"/>
      <c r="AG807" s="213"/>
      <c r="AH807" s="213"/>
      <c r="AI807" s="213"/>
      <c r="AJ807" s="213"/>
      <c r="AK807" s="213"/>
      <c r="AL807" s="213"/>
      <c r="AM807" s="213"/>
      <c r="AN807" s="213"/>
      <c r="AO807" s="214"/>
      <c r="AP807" s="214"/>
      <c r="AQ807" s="214"/>
      <c r="AR807" s="215"/>
    </row>
    <row r="808" spans="1:44" s="216" customFormat="1" ht="6.75" customHeight="1">
      <c r="A808" s="213"/>
      <c r="B808" s="213"/>
      <c r="C808" s="213"/>
      <c r="D808" s="213"/>
      <c r="E808" s="213"/>
      <c r="F808" s="213"/>
      <c r="G808" s="213"/>
      <c r="H808" s="213"/>
      <c r="I808" s="213"/>
      <c r="J808" s="213"/>
      <c r="K808" s="213"/>
      <c r="L808" s="213"/>
      <c r="M808" s="213"/>
      <c r="N808" s="213"/>
      <c r="O808" s="213"/>
      <c r="P808" s="213"/>
      <c r="Q808" s="213"/>
      <c r="R808" s="213"/>
      <c r="S808" s="213"/>
      <c r="T808" s="213"/>
      <c r="U808" s="213"/>
      <c r="V808" s="213"/>
      <c r="W808" s="213"/>
      <c r="X808" s="213"/>
      <c r="Y808" s="213"/>
      <c r="Z808" s="213"/>
      <c r="AA808" s="213"/>
      <c r="AB808" s="213"/>
      <c r="AC808" s="213"/>
      <c r="AD808" s="213"/>
      <c r="AE808" s="213"/>
      <c r="AF808" s="213"/>
      <c r="AG808" s="213"/>
      <c r="AH808" s="213"/>
      <c r="AI808" s="213"/>
      <c r="AJ808" s="213"/>
      <c r="AK808" s="213"/>
      <c r="AL808" s="213"/>
      <c r="AM808" s="213"/>
      <c r="AN808" s="213"/>
      <c r="AO808" s="214"/>
      <c r="AP808" s="214"/>
      <c r="AQ808" s="214"/>
      <c r="AR808" s="215"/>
    </row>
    <row r="809" spans="1:44" s="216" customFormat="1" ht="6.75" customHeight="1">
      <c r="A809" s="213"/>
      <c r="B809" s="213"/>
      <c r="C809" s="213"/>
      <c r="D809" s="213"/>
      <c r="E809" s="213"/>
      <c r="F809" s="213"/>
      <c r="G809" s="213"/>
      <c r="H809" s="213"/>
      <c r="I809" s="213"/>
      <c r="J809" s="213"/>
      <c r="K809" s="213"/>
      <c r="L809" s="213"/>
      <c r="M809" s="213"/>
      <c r="N809" s="213"/>
      <c r="O809" s="213"/>
      <c r="P809" s="213"/>
      <c r="Q809" s="213"/>
      <c r="R809" s="213"/>
      <c r="S809" s="213"/>
      <c r="T809" s="213"/>
      <c r="U809" s="213"/>
      <c r="V809" s="213"/>
      <c r="W809" s="213"/>
      <c r="X809" s="213"/>
      <c r="Y809" s="213"/>
      <c r="Z809" s="213"/>
      <c r="AA809" s="213"/>
      <c r="AB809" s="213"/>
      <c r="AC809" s="213"/>
      <c r="AD809" s="213"/>
      <c r="AE809" s="213"/>
      <c r="AF809" s="213"/>
      <c r="AG809" s="213"/>
      <c r="AH809" s="213"/>
      <c r="AI809" s="213"/>
      <c r="AJ809" s="213"/>
      <c r="AK809" s="213"/>
      <c r="AL809" s="213"/>
      <c r="AM809" s="213"/>
      <c r="AN809" s="213"/>
      <c r="AO809" s="214"/>
      <c r="AP809" s="214"/>
      <c r="AQ809" s="214"/>
      <c r="AR809" s="215"/>
    </row>
    <row r="810" spans="1:44" s="216" customFormat="1" ht="6.75" customHeight="1">
      <c r="A810" s="213"/>
      <c r="B810" s="213"/>
      <c r="C810" s="213"/>
      <c r="D810" s="213"/>
      <c r="E810" s="213"/>
      <c r="F810" s="213"/>
      <c r="G810" s="213"/>
      <c r="H810" s="213"/>
      <c r="I810" s="213"/>
      <c r="J810" s="213"/>
      <c r="K810" s="213"/>
      <c r="L810" s="213"/>
      <c r="M810" s="213"/>
      <c r="N810" s="213"/>
      <c r="O810" s="213"/>
      <c r="P810" s="213"/>
      <c r="Q810" s="213"/>
      <c r="R810" s="213"/>
      <c r="S810" s="213"/>
      <c r="T810" s="213"/>
      <c r="U810" s="213"/>
      <c r="V810" s="213"/>
      <c r="W810" s="213"/>
      <c r="X810" s="213"/>
      <c r="Y810" s="213"/>
      <c r="Z810" s="213"/>
      <c r="AA810" s="213"/>
      <c r="AB810" s="213"/>
      <c r="AC810" s="213"/>
      <c r="AD810" s="213"/>
      <c r="AE810" s="213"/>
      <c r="AF810" s="213"/>
      <c r="AG810" s="213"/>
      <c r="AH810" s="213"/>
      <c r="AI810" s="213"/>
      <c r="AJ810" s="213"/>
      <c r="AK810" s="213"/>
      <c r="AL810" s="213"/>
      <c r="AM810" s="213"/>
      <c r="AN810" s="213"/>
      <c r="AO810" s="214"/>
      <c r="AP810" s="214"/>
      <c r="AQ810" s="214"/>
      <c r="AR810" s="215"/>
    </row>
    <row r="811" spans="1:44" s="216" customFormat="1" ht="6.75" customHeight="1">
      <c r="A811" s="213"/>
      <c r="B811" s="213"/>
      <c r="C811" s="213"/>
      <c r="D811" s="213"/>
      <c r="E811" s="213"/>
      <c r="F811" s="213"/>
      <c r="G811" s="213"/>
      <c r="H811" s="213"/>
      <c r="I811" s="213"/>
      <c r="J811" s="213"/>
      <c r="K811" s="213"/>
      <c r="L811" s="213"/>
      <c r="M811" s="213"/>
      <c r="N811" s="213"/>
      <c r="O811" s="213"/>
      <c r="P811" s="213"/>
      <c r="Q811" s="213"/>
      <c r="R811" s="213"/>
      <c r="S811" s="213"/>
      <c r="T811" s="213"/>
      <c r="U811" s="213"/>
      <c r="V811" s="213"/>
      <c r="W811" s="213"/>
      <c r="X811" s="213"/>
      <c r="Y811" s="213"/>
      <c r="Z811" s="213"/>
      <c r="AA811" s="213"/>
      <c r="AB811" s="213"/>
      <c r="AC811" s="213"/>
      <c r="AD811" s="213"/>
      <c r="AE811" s="213"/>
      <c r="AF811" s="213"/>
      <c r="AG811" s="213"/>
      <c r="AH811" s="213"/>
      <c r="AI811" s="213"/>
      <c r="AJ811" s="213"/>
      <c r="AK811" s="213"/>
      <c r="AL811" s="213"/>
      <c r="AM811" s="213"/>
      <c r="AN811" s="213"/>
      <c r="AO811" s="214"/>
      <c r="AP811" s="214"/>
      <c r="AQ811" s="214"/>
      <c r="AR811" s="215"/>
    </row>
    <row r="812" spans="1:44" s="216" customFormat="1" ht="6.75" customHeight="1">
      <c r="A812" s="213"/>
      <c r="B812" s="213"/>
      <c r="C812" s="213"/>
      <c r="D812" s="213"/>
      <c r="E812" s="213"/>
      <c r="F812" s="213"/>
      <c r="G812" s="213"/>
      <c r="H812" s="213"/>
      <c r="I812" s="213"/>
      <c r="J812" s="213"/>
      <c r="K812" s="213"/>
      <c r="L812" s="213"/>
      <c r="M812" s="213"/>
      <c r="N812" s="213"/>
      <c r="O812" s="213"/>
      <c r="P812" s="213"/>
      <c r="Q812" s="213"/>
      <c r="R812" s="213"/>
      <c r="S812" s="213"/>
      <c r="T812" s="213"/>
      <c r="U812" s="213"/>
      <c r="V812" s="213"/>
      <c r="W812" s="213"/>
      <c r="X812" s="213"/>
      <c r="Y812" s="213"/>
      <c r="Z812" s="213"/>
      <c r="AA812" s="213"/>
      <c r="AB812" s="213"/>
      <c r="AC812" s="213"/>
      <c r="AD812" s="213"/>
      <c r="AE812" s="213"/>
      <c r="AF812" s="213"/>
      <c r="AG812" s="213"/>
      <c r="AH812" s="213"/>
      <c r="AI812" s="213"/>
      <c r="AJ812" s="213"/>
      <c r="AK812" s="213"/>
      <c r="AL812" s="213"/>
      <c r="AM812" s="213"/>
      <c r="AN812" s="213"/>
      <c r="AO812" s="214"/>
      <c r="AP812" s="214"/>
      <c r="AQ812" s="214"/>
      <c r="AR812" s="215"/>
    </row>
    <row r="813" spans="1:44" s="216" customFormat="1" ht="6.75" customHeight="1">
      <c r="A813" s="213"/>
      <c r="B813" s="213"/>
      <c r="C813" s="213"/>
      <c r="D813" s="213"/>
      <c r="E813" s="213"/>
      <c r="F813" s="213"/>
      <c r="G813" s="213"/>
      <c r="H813" s="213"/>
      <c r="I813" s="213"/>
      <c r="J813" s="213"/>
      <c r="K813" s="213"/>
      <c r="L813" s="213"/>
      <c r="M813" s="213"/>
      <c r="N813" s="213"/>
      <c r="O813" s="213"/>
      <c r="P813" s="213"/>
      <c r="Q813" s="213"/>
      <c r="R813" s="213"/>
      <c r="S813" s="213"/>
      <c r="T813" s="213"/>
      <c r="U813" s="213"/>
      <c r="V813" s="213"/>
      <c r="W813" s="213"/>
      <c r="X813" s="213"/>
      <c r="Y813" s="213"/>
      <c r="Z813" s="213"/>
      <c r="AA813" s="213"/>
      <c r="AB813" s="213"/>
      <c r="AC813" s="213"/>
      <c r="AD813" s="213"/>
      <c r="AE813" s="213"/>
      <c r="AF813" s="213"/>
      <c r="AG813" s="213"/>
      <c r="AH813" s="213"/>
      <c r="AI813" s="213"/>
      <c r="AJ813" s="213"/>
      <c r="AK813" s="213"/>
      <c r="AL813" s="213"/>
      <c r="AM813" s="213"/>
      <c r="AN813" s="213"/>
      <c r="AO813" s="214"/>
      <c r="AP813" s="214"/>
      <c r="AQ813" s="214"/>
      <c r="AR813" s="215"/>
    </row>
    <row r="814" spans="1:44" s="216" customFormat="1" ht="6.75" customHeight="1">
      <c r="A814" s="213"/>
      <c r="B814" s="213"/>
      <c r="C814" s="213"/>
      <c r="D814" s="213"/>
      <c r="E814" s="213"/>
      <c r="F814" s="213"/>
      <c r="G814" s="213"/>
      <c r="H814" s="213"/>
      <c r="I814" s="213"/>
      <c r="J814" s="213"/>
      <c r="K814" s="213"/>
      <c r="L814" s="213"/>
      <c r="M814" s="213"/>
      <c r="N814" s="213"/>
      <c r="O814" s="213"/>
      <c r="P814" s="213"/>
      <c r="Q814" s="213"/>
      <c r="R814" s="213"/>
      <c r="S814" s="213"/>
      <c r="T814" s="213"/>
      <c r="U814" s="213"/>
      <c r="V814" s="213"/>
      <c r="W814" s="213"/>
      <c r="X814" s="213"/>
      <c r="Y814" s="213"/>
      <c r="Z814" s="213"/>
      <c r="AA814" s="213"/>
      <c r="AB814" s="213"/>
      <c r="AC814" s="213"/>
      <c r="AD814" s="213"/>
      <c r="AE814" s="213"/>
      <c r="AF814" s="213"/>
      <c r="AG814" s="213"/>
      <c r="AH814" s="213"/>
      <c r="AI814" s="213"/>
      <c r="AJ814" s="213"/>
      <c r="AK814" s="213"/>
      <c r="AL814" s="213"/>
      <c r="AM814" s="213"/>
      <c r="AN814" s="213"/>
      <c r="AO814" s="214"/>
      <c r="AP814" s="214"/>
      <c r="AQ814" s="214"/>
      <c r="AR814" s="215"/>
    </row>
    <row r="815" spans="1:44" s="216" customFormat="1" ht="6.75" customHeight="1">
      <c r="A815" s="213"/>
      <c r="B815" s="213"/>
      <c r="C815" s="213"/>
      <c r="D815" s="213"/>
      <c r="E815" s="213"/>
      <c r="F815" s="213"/>
      <c r="G815" s="213"/>
      <c r="H815" s="213"/>
      <c r="I815" s="213"/>
      <c r="J815" s="213"/>
      <c r="K815" s="213"/>
      <c r="L815" s="213"/>
      <c r="M815" s="213"/>
      <c r="N815" s="213"/>
      <c r="O815" s="213"/>
      <c r="P815" s="213"/>
      <c r="Q815" s="213"/>
      <c r="R815" s="213"/>
      <c r="S815" s="213"/>
      <c r="T815" s="213"/>
      <c r="U815" s="213"/>
      <c r="V815" s="213"/>
      <c r="W815" s="213"/>
      <c r="X815" s="213"/>
      <c r="Y815" s="213"/>
      <c r="Z815" s="213"/>
      <c r="AA815" s="213"/>
      <c r="AB815" s="213"/>
      <c r="AC815" s="213"/>
      <c r="AD815" s="213"/>
      <c r="AE815" s="213"/>
      <c r="AF815" s="213"/>
      <c r="AG815" s="213"/>
      <c r="AH815" s="213"/>
      <c r="AI815" s="213"/>
      <c r="AJ815" s="213"/>
      <c r="AK815" s="213"/>
      <c r="AL815" s="213"/>
      <c r="AM815" s="213"/>
      <c r="AN815" s="213"/>
      <c r="AO815" s="214"/>
      <c r="AP815" s="214"/>
      <c r="AQ815" s="214"/>
      <c r="AR815" s="215"/>
    </row>
    <row r="816" spans="1:44" s="216" customFormat="1" ht="6.75" customHeight="1">
      <c r="A816" s="213"/>
      <c r="B816" s="213"/>
      <c r="C816" s="213"/>
      <c r="D816" s="213"/>
      <c r="E816" s="213"/>
      <c r="F816" s="213"/>
      <c r="G816" s="213"/>
      <c r="H816" s="213"/>
      <c r="I816" s="213"/>
      <c r="J816" s="213"/>
      <c r="K816" s="213"/>
      <c r="L816" s="213"/>
      <c r="M816" s="213"/>
      <c r="N816" s="213"/>
      <c r="O816" s="213"/>
      <c r="P816" s="213"/>
      <c r="Q816" s="213"/>
      <c r="R816" s="213"/>
      <c r="S816" s="213"/>
      <c r="T816" s="213"/>
      <c r="U816" s="213"/>
      <c r="V816" s="213"/>
      <c r="W816" s="213"/>
      <c r="X816" s="213"/>
      <c r="Y816" s="213"/>
      <c r="Z816" s="213"/>
      <c r="AA816" s="213"/>
      <c r="AB816" s="213"/>
      <c r="AC816" s="213"/>
      <c r="AD816" s="213"/>
      <c r="AE816" s="213"/>
      <c r="AF816" s="213"/>
      <c r="AG816" s="213"/>
      <c r="AH816" s="213"/>
      <c r="AI816" s="213"/>
      <c r="AJ816" s="213"/>
      <c r="AK816" s="213"/>
      <c r="AL816" s="213"/>
      <c r="AM816" s="213"/>
      <c r="AN816" s="213"/>
      <c r="AO816" s="214"/>
      <c r="AP816" s="214"/>
      <c r="AQ816" s="214"/>
      <c r="AR816" s="215"/>
    </row>
    <row r="817" spans="1:44" s="216" customFormat="1" ht="6.75" customHeight="1">
      <c r="A817" s="213"/>
      <c r="B817" s="213"/>
      <c r="C817" s="213"/>
      <c r="D817" s="213"/>
      <c r="E817" s="213"/>
      <c r="F817" s="213"/>
      <c r="G817" s="213"/>
      <c r="H817" s="213"/>
      <c r="I817" s="213"/>
      <c r="J817" s="213"/>
      <c r="K817" s="213"/>
      <c r="L817" s="213"/>
      <c r="M817" s="213"/>
      <c r="N817" s="213"/>
      <c r="O817" s="213"/>
      <c r="P817" s="213"/>
      <c r="Q817" s="213"/>
      <c r="R817" s="213"/>
      <c r="S817" s="213"/>
      <c r="T817" s="213"/>
      <c r="U817" s="213"/>
      <c r="V817" s="213"/>
      <c r="W817" s="213"/>
      <c r="X817" s="213"/>
      <c r="Y817" s="213"/>
      <c r="Z817" s="213"/>
      <c r="AA817" s="213"/>
      <c r="AB817" s="213"/>
      <c r="AC817" s="213"/>
      <c r="AD817" s="213"/>
      <c r="AE817" s="213"/>
      <c r="AF817" s="213"/>
      <c r="AG817" s="213"/>
      <c r="AH817" s="213"/>
      <c r="AI817" s="213"/>
      <c r="AJ817" s="213"/>
      <c r="AK817" s="213"/>
      <c r="AL817" s="213"/>
      <c r="AM817" s="213"/>
      <c r="AN817" s="213"/>
      <c r="AO817" s="214"/>
      <c r="AP817" s="214"/>
      <c r="AQ817" s="214"/>
      <c r="AR817" s="215"/>
    </row>
    <row r="818" spans="1:44" s="216" customFormat="1" ht="6.75" customHeight="1">
      <c r="A818" s="213"/>
      <c r="B818" s="213"/>
      <c r="C818" s="213"/>
      <c r="D818" s="213"/>
      <c r="E818" s="213"/>
      <c r="F818" s="213"/>
      <c r="G818" s="213"/>
      <c r="H818" s="213"/>
      <c r="I818" s="213"/>
      <c r="J818" s="213"/>
      <c r="K818" s="213"/>
      <c r="L818" s="213"/>
      <c r="M818" s="213"/>
      <c r="N818" s="213"/>
      <c r="O818" s="213"/>
      <c r="P818" s="213"/>
      <c r="Q818" s="213"/>
      <c r="R818" s="213"/>
      <c r="S818" s="213"/>
      <c r="T818" s="213"/>
      <c r="U818" s="213"/>
      <c r="V818" s="213"/>
      <c r="W818" s="213"/>
      <c r="X818" s="213"/>
      <c r="Y818" s="213"/>
      <c r="Z818" s="213"/>
      <c r="AA818" s="213"/>
      <c r="AB818" s="213"/>
      <c r="AC818" s="213"/>
      <c r="AD818" s="213"/>
      <c r="AE818" s="213"/>
      <c r="AF818" s="213"/>
      <c r="AG818" s="213"/>
      <c r="AH818" s="213"/>
      <c r="AI818" s="213"/>
      <c r="AJ818" s="213"/>
      <c r="AK818" s="213"/>
      <c r="AL818" s="213"/>
      <c r="AM818" s="213"/>
      <c r="AN818" s="213"/>
      <c r="AO818" s="214"/>
      <c r="AP818" s="214"/>
      <c r="AQ818" s="214"/>
      <c r="AR818" s="215"/>
    </row>
    <row r="819" spans="1:44" s="216" customFormat="1" ht="6.75" customHeight="1">
      <c r="A819" s="213"/>
      <c r="B819" s="213"/>
      <c r="C819" s="213"/>
      <c r="D819" s="213"/>
      <c r="E819" s="213"/>
      <c r="F819" s="213"/>
      <c r="G819" s="213"/>
      <c r="H819" s="213"/>
      <c r="I819" s="213"/>
      <c r="J819" s="213"/>
      <c r="K819" s="213"/>
      <c r="L819" s="213"/>
      <c r="M819" s="213"/>
      <c r="N819" s="213"/>
      <c r="O819" s="213"/>
      <c r="P819" s="213"/>
      <c r="Q819" s="213"/>
      <c r="R819" s="213"/>
      <c r="S819" s="213"/>
      <c r="T819" s="213"/>
      <c r="U819" s="213"/>
      <c r="V819" s="213"/>
      <c r="W819" s="213"/>
      <c r="X819" s="213"/>
      <c r="Y819" s="213"/>
      <c r="Z819" s="213"/>
      <c r="AA819" s="213"/>
      <c r="AB819" s="213"/>
      <c r="AC819" s="213"/>
      <c r="AD819" s="213"/>
      <c r="AE819" s="213"/>
      <c r="AF819" s="213"/>
      <c r="AG819" s="213"/>
      <c r="AH819" s="213"/>
      <c r="AI819" s="213"/>
      <c r="AJ819" s="213"/>
      <c r="AK819" s="213"/>
      <c r="AL819" s="213"/>
      <c r="AM819" s="213"/>
      <c r="AN819" s="213"/>
      <c r="AO819" s="214"/>
      <c r="AP819" s="214"/>
      <c r="AQ819" s="214"/>
      <c r="AR819" s="215"/>
    </row>
    <row r="820" spans="1:44" s="216" customFormat="1" ht="6.75" customHeight="1">
      <c r="A820" s="213"/>
      <c r="B820" s="213"/>
      <c r="C820" s="213"/>
      <c r="D820" s="213"/>
      <c r="E820" s="213"/>
      <c r="F820" s="213"/>
      <c r="G820" s="213"/>
      <c r="H820" s="213"/>
      <c r="I820" s="213"/>
      <c r="J820" s="213"/>
      <c r="K820" s="213"/>
      <c r="L820" s="213"/>
      <c r="M820" s="213"/>
      <c r="N820" s="213"/>
      <c r="O820" s="213"/>
      <c r="P820" s="213"/>
      <c r="Q820" s="213"/>
      <c r="R820" s="213"/>
      <c r="S820" s="213"/>
      <c r="T820" s="213"/>
      <c r="U820" s="213"/>
      <c r="V820" s="213"/>
      <c r="W820" s="213"/>
      <c r="X820" s="213"/>
      <c r="Y820" s="213"/>
      <c r="Z820" s="213"/>
      <c r="AA820" s="213"/>
      <c r="AB820" s="213"/>
      <c r="AC820" s="213"/>
      <c r="AD820" s="213"/>
      <c r="AE820" s="213"/>
      <c r="AF820" s="213"/>
      <c r="AG820" s="213"/>
      <c r="AH820" s="213"/>
      <c r="AI820" s="213"/>
      <c r="AJ820" s="213"/>
      <c r="AK820" s="213"/>
      <c r="AL820" s="213"/>
      <c r="AM820" s="213"/>
      <c r="AN820" s="213"/>
      <c r="AO820" s="214"/>
      <c r="AP820" s="214"/>
      <c r="AQ820" s="214"/>
      <c r="AR820" s="215"/>
    </row>
    <row r="821" spans="1:44" s="216" customFormat="1" ht="6.75" customHeight="1">
      <c r="A821" s="213"/>
      <c r="B821" s="213"/>
      <c r="C821" s="213"/>
      <c r="D821" s="213"/>
      <c r="E821" s="213"/>
      <c r="F821" s="213"/>
      <c r="G821" s="213"/>
      <c r="H821" s="213"/>
      <c r="I821" s="213"/>
      <c r="J821" s="213"/>
      <c r="K821" s="213"/>
      <c r="L821" s="213"/>
      <c r="M821" s="213"/>
      <c r="N821" s="213"/>
      <c r="O821" s="213"/>
      <c r="P821" s="213"/>
      <c r="Q821" s="213"/>
      <c r="R821" s="213"/>
      <c r="S821" s="213"/>
      <c r="T821" s="213"/>
      <c r="U821" s="213"/>
      <c r="V821" s="213"/>
      <c r="W821" s="213"/>
      <c r="X821" s="213"/>
      <c r="Y821" s="213"/>
      <c r="Z821" s="213"/>
      <c r="AA821" s="213"/>
      <c r="AB821" s="213"/>
      <c r="AC821" s="213"/>
      <c r="AD821" s="213"/>
      <c r="AE821" s="213"/>
      <c r="AF821" s="213"/>
      <c r="AG821" s="213"/>
      <c r="AH821" s="213"/>
      <c r="AI821" s="213"/>
      <c r="AJ821" s="213"/>
      <c r="AK821" s="213"/>
      <c r="AL821" s="213"/>
      <c r="AM821" s="213"/>
      <c r="AN821" s="213"/>
      <c r="AO821" s="214"/>
      <c r="AP821" s="214"/>
      <c r="AQ821" s="214"/>
      <c r="AR821" s="215"/>
    </row>
    <row r="822" spans="1:44" s="216" customFormat="1" ht="6.75" customHeight="1">
      <c r="A822" s="213"/>
      <c r="B822" s="213"/>
      <c r="C822" s="213"/>
      <c r="D822" s="213"/>
      <c r="E822" s="213"/>
      <c r="F822" s="213"/>
      <c r="G822" s="213"/>
      <c r="H822" s="213"/>
      <c r="I822" s="213"/>
      <c r="J822" s="213"/>
      <c r="K822" s="213"/>
      <c r="L822" s="213"/>
      <c r="M822" s="213"/>
      <c r="N822" s="213"/>
      <c r="O822" s="213"/>
      <c r="P822" s="213"/>
      <c r="Q822" s="213"/>
      <c r="R822" s="213"/>
      <c r="S822" s="213"/>
      <c r="T822" s="213"/>
      <c r="U822" s="213"/>
      <c r="V822" s="213"/>
      <c r="W822" s="213"/>
      <c r="X822" s="213"/>
      <c r="Y822" s="213"/>
      <c r="Z822" s="213"/>
      <c r="AA822" s="213"/>
      <c r="AB822" s="213"/>
      <c r="AC822" s="213"/>
      <c r="AD822" s="213"/>
      <c r="AE822" s="213"/>
      <c r="AF822" s="213"/>
      <c r="AG822" s="213"/>
      <c r="AH822" s="213"/>
      <c r="AI822" s="213"/>
      <c r="AJ822" s="213"/>
      <c r="AK822" s="213"/>
      <c r="AL822" s="213"/>
      <c r="AM822" s="213"/>
      <c r="AN822" s="213"/>
      <c r="AO822" s="214"/>
      <c r="AP822" s="214"/>
      <c r="AQ822" s="214"/>
      <c r="AR822" s="215"/>
    </row>
    <row r="823" spans="1:44" s="216" customFormat="1" ht="6.75" customHeight="1">
      <c r="A823" s="213"/>
      <c r="B823" s="213"/>
      <c r="C823" s="213"/>
      <c r="D823" s="213"/>
      <c r="E823" s="213"/>
      <c r="F823" s="213"/>
      <c r="G823" s="213"/>
      <c r="H823" s="213"/>
      <c r="I823" s="213"/>
      <c r="J823" s="213"/>
      <c r="K823" s="213"/>
      <c r="L823" s="213"/>
      <c r="M823" s="213"/>
      <c r="N823" s="213"/>
      <c r="O823" s="213"/>
      <c r="P823" s="213"/>
      <c r="Q823" s="213"/>
      <c r="R823" s="213"/>
      <c r="S823" s="213"/>
      <c r="T823" s="213"/>
      <c r="U823" s="213"/>
      <c r="V823" s="213"/>
      <c r="W823" s="213"/>
      <c r="X823" s="213"/>
      <c r="Y823" s="213"/>
      <c r="Z823" s="213"/>
      <c r="AA823" s="213"/>
      <c r="AB823" s="213"/>
      <c r="AC823" s="213"/>
      <c r="AD823" s="213"/>
      <c r="AE823" s="213"/>
      <c r="AF823" s="213"/>
      <c r="AG823" s="213"/>
      <c r="AH823" s="213"/>
      <c r="AI823" s="213"/>
      <c r="AJ823" s="213"/>
      <c r="AK823" s="213"/>
      <c r="AL823" s="213"/>
      <c r="AM823" s="213"/>
      <c r="AN823" s="213"/>
      <c r="AO823" s="214"/>
      <c r="AP823" s="214"/>
      <c r="AQ823" s="214"/>
      <c r="AR823" s="215"/>
    </row>
    <row r="824" spans="1:44" s="216" customFormat="1" ht="6.75" customHeight="1">
      <c r="A824" s="213"/>
      <c r="B824" s="213"/>
      <c r="C824" s="213"/>
      <c r="D824" s="213"/>
      <c r="E824" s="213"/>
      <c r="F824" s="213"/>
      <c r="G824" s="213"/>
      <c r="H824" s="213"/>
      <c r="I824" s="213"/>
      <c r="J824" s="213"/>
      <c r="K824" s="213"/>
      <c r="L824" s="213"/>
      <c r="M824" s="213"/>
      <c r="N824" s="213"/>
      <c r="O824" s="213"/>
      <c r="P824" s="213"/>
      <c r="Q824" s="213"/>
      <c r="R824" s="213"/>
      <c r="S824" s="213"/>
      <c r="T824" s="213"/>
      <c r="U824" s="213"/>
      <c r="V824" s="213"/>
      <c r="W824" s="213"/>
      <c r="X824" s="213"/>
      <c r="Y824" s="213"/>
      <c r="Z824" s="213"/>
      <c r="AA824" s="213"/>
      <c r="AB824" s="213"/>
      <c r="AC824" s="213"/>
      <c r="AD824" s="213"/>
      <c r="AE824" s="213"/>
      <c r="AF824" s="213"/>
      <c r="AG824" s="213"/>
      <c r="AH824" s="213"/>
      <c r="AI824" s="213"/>
      <c r="AJ824" s="213"/>
      <c r="AK824" s="213"/>
      <c r="AL824" s="213"/>
      <c r="AM824" s="213"/>
      <c r="AN824" s="213"/>
      <c r="AO824" s="214"/>
      <c r="AP824" s="214"/>
      <c r="AQ824" s="214"/>
      <c r="AR824" s="215"/>
    </row>
    <row r="825" spans="1:44" s="216" customFormat="1" ht="6.75" customHeight="1">
      <c r="A825" s="213"/>
      <c r="B825" s="213"/>
      <c r="C825" s="213"/>
      <c r="D825" s="213"/>
      <c r="E825" s="213"/>
      <c r="F825" s="213"/>
      <c r="G825" s="213"/>
      <c r="H825" s="213"/>
      <c r="I825" s="213"/>
      <c r="J825" s="213"/>
      <c r="K825" s="213"/>
      <c r="L825" s="213"/>
      <c r="M825" s="213"/>
      <c r="N825" s="213"/>
      <c r="O825" s="213"/>
      <c r="P825" s="213"/>
      <c r="Q825" s="213"/>
      <c r="R825" s="213"/>
      <c r="S825" s="213"/>
      <c r="T825" s="213"/>
      <c r="U825" s="213"/>
      <c r="V825" s="213"/>
      <c r="W825" s="213"/>
      <c r="X825" s="213"/>
      <c r="Y825" s="213"/>
      <c r="Z825" s="213"/>
      <c r="AA825" s="213"/>
      <c r="AB825" s="213"/>
      <c r="AC825" s="213"/>
      <c r="AD825" s="213"/>
      <c r="AE825" s="213"/>
      <c r="AF825" s="213"/>
      <c r="AG825" s="213"/>
      <c r="AH825" s="213"/>
      <c r="AI825" s="213"/>
      <c r="AJ825" s="213"/>
      <c r="AK825" s="213"/>
      <c r="AL825" s="213"/>
      <c r="AM825" s="213"/>
      <c r="AN825" s="213"/>
      <c r="AO825" s="214"/>
      <c r="AP825" s="214"/>
      <c r="AQ825" s="214"/>
      <c r="AR825" s="215"/>
    </row>
    <row r="826" spans="1:44" s="216" customFormat="1" ht="6.75" customHeight="1">
      <c r="A826" s="213"/>
      <c r="B826" s="213"/>
      <c r="C826" s="213"/>
      <c r="D826" s="213"/>
      <c r="E826" s="213"/>
      <c r="F826" s="213"/>
      <c r="G826" s="213"/>
      <c r="H826" s="213"/>
      <c r="I826" s="213"/>
      <c r="J826" s="213"/>
      <c r="K826" s="213"/>
      <c r="L826" s="213"/>
      <c r="M826" s="213"/>
      <c r="N826" s="213"/>
      <c r="O826" s="213"/>
      <c r="P826" s="213"/>
      <c r="Q826" s="213"/>
      <c r="R826" s="213"/>
      <c r="S826" s="213"/>
      <c r="T826" s="213"/>
      <c r="U826" s="213"/>
      <c r="V826" s="213"/>
      <c r="W826" s="213"/>
      <c r="X826" s="213"/>
      <c r="Y826" s="213"/>
      <c r="Z826" s="213"/>
      <c r="AA826" s="213"/>
      <c r="AB826" s="213"/>
      <c r="AC826" s="213"/>
      <c r="AD826" s="213"/>
      <c r="AE826" s="213"/>
      <c r="AF826" s="213"/>
      <c r="AG826" s="213"/>
      <c r="AH826" s="213"/>
      <c r="AI826" s="213"/>
      <c r="AJ826" s="213"/>
      <c r="AK826" s="213"/>
      <c r="AL826" s="213"/>
      <c r="AM826" s="213"/>
      <c r="AN826" s="213"/>
      <c r="AO826" s="214"/>
      <c r="AP826" s="214"/>
      <c r="AQ826" s="214"/>
      <c r="AR826" s="215"/>
    </row>
    <row r="827" spans="1:44" s="216" customFormat="1" ht="6.75" customHeight="1">
      <c r="A827" s="213"/>
      <c r="B827" s="213"/>
      <c r="C827" s="213"/>
      <c r="D827" s="213"/>
      <c r="E827" s="213"/>
      <c r="F827" s="213"/>
      <c r="G827" s="213"/>
      <c r="H827" s="213"/>
      <c r="I827" s="213"/>
      <c r="J827" s="213"/>
      <c r="K827" s="213"/>
      <c r="L827" s="213"/>
      <c r="M827" s="213"/>
      <c r="N827" s="213"/>
      <c r="O827" s="213"/>
      <c r="P827" s="213"/>
      <c r="Q827" s="213"/>
      <c r="R827" s="213"/>
      <c r="S827" s="213"/>
      <c r="T827" s="213"/>
      <c r="U827" s="213"/>
      <c r="V827" s="213"/>
      <c r="W827" s="213"/>
      <c r="X827" s="213"/>
      <c r="Y827" s="213"/>
      <c r="Z827" s="213"/>
      <c r="AA827" s="213"/>
      <c r="AB827" s="213"/>
      <c r="AC827" s="213"/>
      <c r="AD827" s="213"/>
      <c r="AE827" s="213"/>
      <c r="AF827" s="213"/>
      <c r="AG827" s="213"/>
      <c r="AH827" s="213"/>
      <c r="AI827" s="213"/>
      <c r="AJ827" s="213"/>
      <c r="AK827" s="213"/>
      <c r="AL827" s="213"/>
      <c r="AM827" s="213"/>
      <c r="AN827" s="213"/>
      <c r="AO827" s="214"/>
      <c r="AP827" s="214"/>
      <c r="AQ827" s="214"/>
      <c r="AR827" s="215"/>
    </row>
    <row r="828" spans="1:44" s="216" customFormat="1" ht="6.75" customHeight="1">
      <c r="A828" s="213"/>
      <c r="B828" s="213"/>
      <c r="C828" s="213"/>
      <c r="D828" s="213"/>
      <c r="E828" s="213"/>
      <c r="F828" s="213"/>
      <c r="G828" s="213"/>
      <c r="H828" s="213"/>
      <c r="I828" s="213"/>
      <c r="J828" s="213"/>
      <c r="K828" s="213"/>
      <c r="L828" s="213"/>
      <c r="M828" s="213"/>
      <c r="N828" s="213"/>
      <c r="O828" s="213"/>
      <c r="P828" s="213"/>
      <c r="Q828" s="213"/>
      <c r="R828" s="213"/>
      <c r="S828" s="213"/>
      <c r="T828" s="213"/>
      <c r="U828" s="213"/>
      <c r="V828" s="213"/>
      <c r="W828" s="213"/>
      <c r="X828" s="213"/>
      <c r="Y828" s="213"/>
      <c r="Z828" s="213"/>
      <c r="AA828" s="213"/>
      <c r="AB828" s="213"/>
      <c r="AC828" s="213"/>
      <c r="AD828" s="213"/>
      <c r="AE828" s="213"/>
      <c r="AF828" s="213"/>
      <c r="AG828" s="213"/>
      <c r="AH828" s="213"/>
      <c r="AI828" s="213"/>
      <c r="AJ828" s="213"/>
      <c r="AK828" s="213"/>
      <c r="AL828" s="213"/>
      <c r="AM828" s="213"/>
      <c r="AN828" s="213"/>
      <c r="AO828" s="214"/>
      <c r="AP828" s="214"/>
      <c r="AQ828" s="214"/>
      <c r="AR828" s="215"/>
    </row>
    <row r="829" spans="1:44" s="216" customFormat="1" ht="6.75" customHeight="1">
      <c r="A829" s="213"/>
      <c r="B829" s="213"/>
      <c r="C829" s="213"/>
      <c r="D829" s="213"/>
      <c r="E829" s="213"/>
      <c r="F829" s="213"/>
      <c r="G829" s="213"/>
      <c r="H829" s="213"/>
      <c r="I829" s="213"/>
      <c r="J829" s="213"/>
      <c r="K829" s="213"/>
      <c r="L829" s="213"/>
      <c r="M829" s="213"/>
      <c r="N829" s="213"/>
      <c r="O829" s="213"/>
      <c r="P829" s="213"/>
      <c r="Q829" s="213"/>
      <c r="R829" s="213"/>
      <c r="S829" s="213"/>
      <c r="T829" s="213"/>
      <c r="U829" s="213"/>
      <c r="V829" s="213"/>
      <c r="W829" s="213"/>
      <c r="X829" s="213"/>
      <c r="Y829" s="213"/>
      <c r="Z829" s="213"/>
      <c r="AA829" s="213"/>
      <c r="AB829" s="213"/>
      <c r="AC829" s="213"/>
      <c r="AD829" s="213"/>
      <c r="AE829" s="213"/>
      <c r="AF829" s="213"/>
      <c r="AG829" s="213"/>
      <c r="AH829" s="213"/>
      <c r="AI829" s="213"/>
      <c r="AJ829" s="213"/>
      <c r="AK829" s="213"/>
      <c r="AL829" s="213"/>
      <c r="AM829" s="213"/>
      <c r="AN829" s="213"/>
      <c r="AO829" s="214"/>
      <c r="AP829" s="214"/>
      <c r="AQ829" s="214"/>
      <c r="AR829" s="215"/>
    </row>
    <row r="830" spans="1:44" s="216" customFormat="1" ht="6.75" customHeight="1">
      <c r="A830" s="213"/>
      <c r="B830" s="213"/>
      <c r="C830" s="213"/>
      <c r="D830" s="213"/>
      <c r="E830" s="213"/>
      <c r="F830" s="213"/>
      <c r="G830" s="213"/>
      <c r="H830" s="213"/>
      <c r="I830" s="213"/>
      <c r="J830" s="213"/>
      <c r="K830" s="213"/>
      <c r="L830" s="213"/>
      <c r="M830" s="213"/>
      <c r="N830" s="213"/>
      <c r="O830" s="213"/>
      <c r="P830" s="213"/>
      <c r="Q830" s="213"/>
      <c r="R830" s="213"/>
      <c r="S830" s="213"/>
      <c r="T830" s="213"/>
      <c r="U830" s="213"/>
      <c r="V830" s="213"/>
      <c r="W830" s="213"/>
      <c r="X830" s="213"/>
      <c r="Y830" s="213"/>
      <c r="Z830" s="213"/>
      <c r="AA830" s="213"/>
      <c r="AB830" s="213"/>
      <c r="AC830" s="213"/>
      <c r="AD830" s="213"/>
      <c r="AE830" s="213"/>
      <c r="AF830" s="213"/>
      <c r="AG830" s="213"/>
      <c r="AH830" s="213"/>
      <c r="AI830" s="213"/>
      <c r="AJ830" s="213"/>
      <c r="AK830" s="213"/>
      <c r="AL830" s="213"/>
      <c r="AM830" s="213"/>
      <c r="AN830" s="213"/>
      <c r="AO830" s="214"/>
      <c r="AP830" s="214"/>
      <c r="AQ830" s="214"/>
      <c r="AR830" s="215"/>
    </row>
    <row r="831" spans="1:44" s="216" customFormat="1" ht="6.75" customHeight="1">
      <c r="A831" s="213"/>
      <c r="B831" s="213"/>
      <c r="C831" s="213"/>
      <c r="D831" s="213"/>
      <c r="E831" s="213"/>
      <c r="F831" s="213"/>
      <c r="G831" s="213"/>
      <c r="H831" s="213"/>
      <c r="I831" s="213"/>
      <c r="J831" s="213"/>
      <c r="K831" s="213"/>
      <c r="L831" s="213"/>
      <c r="M831" s="213"/>
      <c r="N831" s="213"/>
      <c r="O831" s="213"/>
      <c r="P831" s="213"/>
      <c r="Q831" s="213"/>
      <c r="R831" s="213"/>
      <c r="S831" s="213"/>
      <c r="T831" s="213"/>
      <c r="U831" s="213"/>
      <c r="V831" s="213"/>
      <c r="W831" s="213"/>
      <c r="X831" s="213"/>
      <c r="Y831" s="213"/>
      <c r="Z831" s="213"/>
      <c r="AA831" s="213"/>
      <c r="AB831" s="213"/>
      <c r="AC831" s="213"/>
      <c r="AD831" s="213"/>
      <c r="AE831" s="213"/>
      <c r="AF831" s="213"/>
      <c r="AG831" s="213"/>
      <c r="AH831" s="213"/>
      <c r="AI831" s="213"/>
      <c r="AJ831" s="213"/>
      <c r="AK831" s="213"/>
      <c r="AL831" s="213"/>
      <c r="AM831" s="213"/>
      <c r="AN831" s="213"/>
      <c r="AO831" s="214"/>
      <c r="AP831" s="214"/>
      <c r="AQ831" s="214"/>
      <c r="AR831" s="215"/>
    </row>
    <row r="832" spans="1:44" s="216" customFormat="1" ht="6.75" customHeight="1">
      <c r="A832" s="213"/>
      <c r="B832" s="213"/>
      <c r="C832" s="213"/>
      <c r="D832" s="213"/>
      <c r="E832" s="213"/>
      <c r="F832" s="213"/>
      <c r="G832" s="213"/>
      <c r="H832" s="213"/>
      <c r="I832" s="213"/>
      <c r="J832" s="213"/>
      <c r="K832" s="213"/>
      <c r="L832" s="213"/>
      <c r="M832" s="213"/>
      <c r="N832" s="213"/>
      <c r="O832" s="213"/>
      <c r="P832" s="213"/>
      <c r="Q832" s="213"/>
      <c r="R832" s="213"/>
      <c r="S832" s="213"/>
      <c r="T832" s="213"/>
      <c r="U832" s="213"/>
      <c r="V832" s="213"/>
      <c r="W832" s="213"/>
      <c r="X832" s="213"/>
      <c r="Y832" s="213"/>
      <c r="Z832" s="213"/>
      <c r="AA832" s="213"/>
      <c r="AB832" s="213"/>
      <c r="AC832" s="213"/>
      <c r="AD832" s="213"/>
      <c r="AE832" s="213"/>
      <c r="AF832" s="213"/>
      <c r="AG832" s="213"/>
      <c r="AH832" s="213"/>
      <c r="AI832" s="213"/>
      <c r="AJ832" s="213"/>
      <c r="AK832" s="213"/>
      <c r="AL832" s="213"/>
      <c r="AM832" s="213"/>
      <c r="AN832" s="213"/>
      <c r="AO832" s="214"/>
      <c r="AP832" s="214"/>
      <c r="AQ832" s="214"/>
      <c r="AR832" s="215"/>
    </row>
    <row r="833" spans="1:44" s="216" customFormat="1" ht="6.75" customHeight="1">
      <c r="A833" s="213"/>
      <c r="B833" s="213"/>
      <c r="C833" s="213"/>
      <c r="D833" s="213"/>
      <c r="E833" s="213"/>
      <c r="F833" s="213"/>
      <c r="G833" s="213"/>
      <c r="H833" s="213"/>
      <c r="I833" s="213"/>
      <c r="J833" s="213"/>
      <c r="K833" s="213"/>
      <c r="L833" s="213"/>
      <c r="M833" s="213"/>
      <c r="N833" s="213"/>
      <c r="O833" s="213"/>
      <c r="P833" s="213"/>
      <c r="Q833" s="213"/>
      <c r="R833" s="213"/>
      <c r="S833" s="213"/>
      <c r="T833" s="213"/>
      <c r="U833" s="213"/>
      <c r="V833" s="213"/>
      <c r="W833" s="213"/>
      <c r="X833" s="213"/>
      <c r="Y833" s="213"/>
      <c r="Z833" s="213"/>
      <c r="AA833" s="213"/>
      <c r="AB833" s="213"/>
      <c r="AC833" s="213"/>
      <c r="AD833" s="213"/>
      <c r="AE833" s="213"/>
      <c r="AF833" s="213"/>
      <c r="AG833" s="213"/>
      <c r="AH833" s="213"/>
      <c r="AI833" s="213"/>
      <c r="AJ833" s="213"/>
      <c r="AK833" s="213"/>
      <c r="AL833" s="213"/>
      <c r="AM833" s="213"/>
      <c r="AN833" s="213"/>
      <c r="AO833" s="214"/>
      <c r="AP833" s="214"/>
      <c r="AQ833" s="214"/>
      <c r="AR833" s="215"/>
    </row>
    <row r="834" spans="1:44" s="216" customFormat="1" ht="6.75" customHeight="1">
      <c r="A834" s="213"/>
      <c r="B834" s="213"/>
      <c r="C834" s="213"/>
      <c r="D834" s="213"/>
      <c r="E834" s="213"/>
      <c r="F834" s="213"/>
      <c r="G834" s="213"/>
      <c r="H834" s="213"/>
      <c r="I834" s="213"/>
      <c r="J834" s="213"/>
      <c r="K834" s="213"/>
      <c r="L834" s="213"/>
      <c r="M834" s="213"/>
      <c r="N834" s="213"/>
      <c r="O834" s="213"/>
      <c r="P834" s="213"/>
      <c r="Q834" s="213"/>
      <c r="R834" s="213"/>
      <c r="S834" s="213"/>
      <c r="T834" s="213"/>
      <c r="U834" s="213"/>
      <c r="V834" s="213"/>
      <c r="W834" s="213"/>
      <c r="X834" s="213"/>
      <c r="Y834" s="213"/>
      <c r="Z834" s="213"/>
      <c r="AA834" s="213"/>
      <c r="AB834" s="213"/>
      <c r="AC834" s="213"/>
      <c r="AD834" s="213"/>
      <c r="AE834" s="213"/>
      <c r="AF834" s="213"/>
      <c r="AG834" s="213"/>
      <c r="AH834" s="213"/>
      <c r="AI834" s="213"/>
      <c r="AJ834" s="213"/>
      <c r="AK834" s="213"/>
      <c r="AL834" s="213"/>
      <c r="AM834" s="213"/>
      <c r="AN834" s="213"/>
      <c r="AO834" s="214"/>
      <c r="AP834" s="214"/>
      <c r="AQ834" s="214"/>
      <c r="AR834" s="215"/>
    </row>
    <row r="835" spans="1:44" s="216" customFormat="1" ht="6.75" customHeight="1">
      <c r="A835" s="213"/>
      <c r="B835" s="213"/>
      <c r="C835" s="213"/>
      <c r="D835" s="213"/>
      <c r="E835" s="213"/>
      <c r="F835" s="213"/>
      <c r="G835" s="213"/>
      <c r="H835" s="213"/>
      <c r="I835" s="213"/>
      <c r="J835" s="213"/>
      <c r="K835" s="213"/>
      <c r="L835" s="213"/>
      <c r="M835" s="213"/>
      <c r="N835" s="213"/>
      <c r="O835" s="213"/>
      <c r="P835" s="213"/>
      <c r="Q835" s="213"/>
      <c r="R835" s="213"/>
      <c r="S835" s="213"/>
      <c r="T835" s="213"/>
      <c r="U835" s="213"/>
      <c r="V835" s="213"/>
      <c r="W835" s="213"/>
      <c r="X835" s="213"/>
      <c r="Y835" s="213"/>
      <c r="Z835" s="213"/>
      <c r="AA835" s="213"/>
      <c r="AB835" s="213"/>
      <c r="AC835" s="213"/>
      <c r="AD835" s="213"/>
      <c r="AE835" s="213"/>
      <c r="AF835" s="213"/>
      <c r="AG835" s="213"/>
      <c r="AH835" s="213"/>
      <c r="AI835" s="213"/>
      <c r="AJ835" s="213"/>
      <c r="AK835" s="213"/>
      <c r="AL835" s="213"/>
      <c r="AM835" s="213"/>
      <c r="AN835" s="213"/>
      <c r="AO835" s="214"/>
      <c r="AP835" s="214"/>
      <c r="AQ835" s="214"/>
      <c r="AR835" s="215"/>
    </row>
    <row r="836" spans="1:44" s="216" customFormat="1" ht="6.75" customHeight="1">
      <c r="A836" s="213"/>
      <c r="B836" s="213"/>
      <c r="C836" s="213"/>
      <c r="D836" s="213"/>
      <c r="E836" s="213"/>
      <c r="F836" s="213"/>
      <c r="G836" s="213"/>
      <c r="H836" s="213"/>
      <c r="I836" s="213"/>
      <c r="J836" s="213"/>
      <c r="K836" s="213"/>
      <c r="L836" s="213"/>
      <c r="M836" s="213"/>
      <c r="N836" s="213"/>
      <c r="O836" s="213"/>
      <c r="P836" s="213"/>
      <c r="Q836" s="213"/>
      <c r="R836" s="213"/>
      <c r="S836" s="213"/>
      <c r="T836" s="213"/>
      <c r="U836" s="213"/>
      <c r="V836" s="213"/>
      <c r="W836" s="213"/>
      <c r="X836" s="213"/>
      <c r="Y836" s="213"/>
      <c r="Z836" s="213"/>
      <c r="AA836" s="213"/>
      <c r="AB836" s="213"/>
      <c r="AC836" s="213"/>
      <c r="AD836" s="213"/>
      <c r="AE836" s="213"/>
      <c r="AF836" s="213"/>
      <c r="AG836" s="213"/>
      <c r="AH836" s="213"/>
      <c r="AI836" s="213"/>
      <c r="AJ836" s="213"/>
      <c r="AK836" s="213"/>
      <c r="AL836" s="213"/>
      <c r="AM836" s="213"/>
      <c r="AN836" s="213"/>
      <c r="AO836" s="214"/>
      <c r="AP836" s="214"/>
      <c r="AQ836" s="214"/>
      <c r="AR836" s="215"/>
    </row>
    <row r="837" spans="1:44" s="216" customFormat="1" ht="6.75" customHeight="1">
      <c r="A837" s="213"/>
      <c r="B837" s="213"/>
      <c r="C837" s="213"/>
      <c r="D837" s="213"/>
      <c r="E837" s="213"/>
      <c r="F837" s="213"/>
      <c r="G837" s="213"/>
      <c r="H837" s="213"/>
      <c r="I837" s="213"/>
      <c r="J837" s="213"/>
      <c r="K837" s="213"/>
      <c r="L837" s="213"/>
      <c r="M837" s="213"/>
      <c r="N837" s="213"/>
      <c r="O837" s="213"/>
      <c r="P837" s="213"/>
      <c r="Q837" s="213"/>
      <c r="R837" s="213"/>
      <c r="S837" s="213"/>
      <c r="T837" s="213"/>
      <c r="U837" s="213"/>
      <c r="V837" s="213"/>
      <c r="W837" s="213"/>
      <c r="X837" s="213"/>
      <c r="Y837" s="213"/>
      <c r="Z837" s="213"/>
      <c r="AA837" s="213"/>
      <c r="AB837" s="213"/>
      <c r="AC837" s="213"/>
      <c r="AD837" s="213"/>
      <c r="AE837" s="213"/>
      <c r="AF837" s="213"/>
      <c r="AG837" s="213"/>
      <c r="AH837" s="213"/>
      <c r="AI837" s="213"/>
      <c r="AJ837" s="213"/>
      <c r="AK837" s="213"/>
      <c r="AL837" s="213"/>
      <c r="AM837" s="213"/>
      <c r="AN837" s="213"/>
      <c r="AO837" s="214"/>
      <c r="AP837" s="214"/>
      <c r="AQ837" s="214"/>
      <c r="AR837" s="215"/>
    </row>
    <row r="838" spans="1:44" s="216" customFormat="1" ht="6.75" customHeight="1">
      <c r="A838" s="213"/>
      <c r="B838" s="213"/>
      <c r="C838" s="213"/>
      <c r="D838" s="213"/>
      <c r="E838" s="213"/>
      <c r="F838" s="213"/>
      <c r="G838" s="213"/>
      <c r="H838" s="213"/>
      <c r="I838" s="213"/>
      <c r="J838" s="213"/>
      <c r="K838" s="213"/>
      <c r="L838" s="213"/>
      <c r="M838" s="213"/>
      <c r="N838" s="213"/>
      <c r="O838" s="213"/>
      <c r="P838" s="213"/>
      <c r="Q838" s="213"/>
      <c r="R838" s="213"/>
      <c r="S838" s="213"/>
      <c r="T838" s="213"/>
      <c r="U838" s="213"/>
      <c r="V838" s="213"/>
      <c r="W838" s="213"/>
      <c r="X838" s="213"/>
      <c r="Y838" s="213"/>
      <c r="Z838" s="213"/>
      <c r="AA838" s="213"/>
      <c r="AB838" s="213"/>
      <c r="AC838" s="213"/>
      <c r="AD838" s="213"/>
      <c r="AE838" s="213"/>
      <c r="AF838" s="213"/>
      <c r="AG838" s="213"/>
      <c r="AH838" s="213"/>
      <c r="AI838" s="213"/>
      <c r="AJ838" s="213"/>
      <c r="AK838" s="213"/>
      <c r="AL838" s="213"/>
      <c r="AM838" s="213"/>
      <c r="AN838" s="213"/>
      <c r="AO838" s="214"/>
      <c r="AP838" s="214"/>
      <c r="AQ838" s="214"/>
      <c r="AR838" s="215"/>
    </row>
    <row r="839" spans="1:44" s="216" customFormat="1" ht="6.75" customHeight="1">
      <c r="A839" s="213"/>
      <c r="B839" s="213"/>
      <c r="C839" s="213"/>
      <c r="D839" s="213"/>
      <c r="E839" s="213"/>
      <c r="F839" s="213"/>
      <c r="G839" s="213"/>
      <c r="H839" s="213"/>
      <c r="I839" s="213"/>
      <c r="J839" s="213"/>
      <c r="K839" s="213"/>
      <c r="L839" s="213"/>
      <c r="M839" s="213"/>
      <c r="N839" s="213"/>
      <c r="O839" s="213"/>
      <c r="P839" s="213"/>
      <c r="Q839" s="213"/>
      <c r="R839" s="213"/>
      <c r="S839" s="213"/>
      <c r="T839" s="213"/>
      <c r="U839" s="213"/>
      <c r="V839" s="213"/>
      <c r="W839" s="213"/>
      <c r="X839" s="213"/>
      <c r="Y839" s="213"/>
      <c r="Z839" s="213"/>
      <c r="AA839" s="213"/>
      <c r="AB839" s="213"/>
      <c r="AC839" s="213"/>
      <c r="AD839" s="213"/>
      <c r="AE839" s="213"/>
      <c r="AF839" s="213"/>
      <c r="AG839" s="213"/>
      <c r="AH839" s="213"/>
      <c r="AI839" s="213"/>
      <c r="AJ839" s="213"/>
      <c r="AK839" s="213"/>
      <c r="AL839" s="213"/>
      <c r="AM839" s="213"/>
      <c r="AN839" s="213"/>
      <c r="AO839" s="214"/>
      <c r="AP839" s="214"/>
      <c r="AQ839" s="214"/>
      <c r="AR839" s="215"/>
    </row>
    <row r="840" spans="1:44" s="216" customFormat="1" ht="6.75" customHeight="1">
      <c r="A840" s="213"/>
      <c r="B840" s="213"/>
      <c r="C840" s="213"/>
      <c r="D840" s="213"/>
      <c r="E840" s="213"/>
      <c r="F840" s="213"/>
      <c r="G840" s="213"/>
      <c r="H840" s="213"/>
      <c r="I840" s="213"/>
      <c r="J840" s="213"/>
      <c r="K840" s="213"/>
      <c r="L840" s="213"/>
      <c r="M840" s="213"/>
      <c r="N840" s="213"/>
      <c r="O840" s="213"/>
      <c r="P840" s="213"/>
      <c r="Q840" s="213"/>
      <c r="R840" s="213"/>
      <c r="S840" s="213"/>
      <c r="T840" s="213"/>
      <c r="U840" s="213"/>
      <c r="V840" s="213"/>
      <c r="W840" s="213"/>
      <c r="X840" s="213"/>
      <c r="Y840" s="213"/>
      <c r="Z840" s="213"/>
      <c r="AA840" s="213"/>
      <c r="AB840" s="213"/>
      <c r="AC840" s="213"/>
      <c r="AD840" s="213"/>
      <c r="AE840" s="213"/>
      <c r="AF840" s="213"/>
      <c r="AG840" s="213"/>
      <c r="AH840" s="213"/>
      <c r="AI840" s="213"/>
      <c r="AJ840" s="213"/>
      <c r="AK840" s="213"/>
      <c r="AL840" s="213"/>
      <c r="AM840" s="213"/>
      <c r="AN840" s="213"/>
      <c r="AO840" s="214"/>
      <c r="AP840" s="214"/>
      <c r="AQ840" s="214"/>
      <c r="AR840" s="215"/>
    </row>
    <row r="841" spans="1:44" s="216" customFormat="1" ht="6.75" customHeight="1">
      <c r="A841" s="213"/>
      <c r="B841" s="213"/>
      <c r="C841" s="213"/>
      <c r="D841" s="213"/>
      <c r="E841" s="213"/>
      <c r="F841" s="213"/>
      <c r="G841" s="213"/>
      <c r="H841" s="213"/>
      <c r="I841" s="213"/>
      <c r="J841" s="213"/>
      <c r="K841" s="213"/>
      <c r="L841" s="213"/>
      <c r="M841" s="213"/>
      <c r="N841" s="213"/>
      <c r="O841" s="213"/>
      <c r="P841" s="213"/>
      <c r="Q841" s="213"/>
      <c r="R841" s="213"/>
      <c r="S841" s="213"/>
      <c r="T841" s="213"/>
      <c r="U841" s="213"/>
      <c r="V841" s="213"/>
      <c r="W841" s="213"/>
      <c r="X841" s="213"/>
      <c r="Y841" s="213"/>
      <c r="Z841" s="213"/>
      <c r="AA841" s="213"/>
      <c r="AB841" s="213"/>
      <c r="AC841" s="213"/>
      <c r="AD841" s="213"/>
      <c r="AE841" s="213"/>
      <c r="AF841" s="213"/>
      <c r="AG841" s="213"/>
      <c r="AH841" s="213"/>
      <c r="AI841" s="213"/>
      <c r="AJ841" s="213"/>
      <c r="AK841" s="213"/>
      <c r="AL841" s="213"/>
      <c r="AM841" s="213"/>
      <c r="AN841" s="213"/>
      <c r="AO841" s="214"/>
      <c r="AP841" s="214"/>
      <c r="AQ841" s="214"/>
      <c r="AR841" s="215"/>
    </row>
    <row r="842" spans="1:44" s="216" customFormat="1" ht="6.75" customHeight="1">
      <c r="A842" s="213"/>
      <c r="B842" s="213"/>
      <c r="C842" s="213"/>
      <c r="D842" s="213"/>
      <c r="E842" s="213"/>
      <c r="F842" s="213"/>
      <c r="G842" s="213"/>
      <c r="H842" s="213"/>
      <c r="I842" s="213"/>
      <c r="J842" s="213"/>
      <c r="K842" s="213"/>
      <c r="L842" s="213"/>
      <c r="M842" s="213"/>
      <c r="N842" s="213"/>
      <c r="O842" s="213"/>
      <c r="P842" s="213"/>
      <c r="Q842" s="213"/>
      <c r="R842" s="213"/>
      <c r="S842" s="213"/>
      <c r="T842" s="213"/>
      <c r="U842" s="213"/>
      <c r="V842" s="213"/>
      <c r="W842" s="213"/>
      <c r="X842" s="213"/>
      <c r="Y842" s="213"/>
      <c r="Z842" s="213"/>
      <c r="AA842" s="213"/>
      <c r="AB842" s="213"/>
      <c r="AC842" s="213"/>
      <c r="AD842" s="213"/>
      <c r="AE842" s="213"/>
      <c r="AF842" s="213"/>
      <c r="AG842" s="213"/>
      <c r="AH842" s="213"/>
      <c r="AI842" s="213"/>
      <c r="AJ842" s="213"/>
      <c r="AK842" s="213"/>
      <c r="AL842" s="213"/>
      <c r="AM842" s="213"/>
      <c r="AN842" s="213"/>
      <c r="AO842" s="214"/>
      <c r="AP842" s="214"/>
      <c r="AQ842" s="214"/>
      <c r="AR842" s="215"/>
    </row>
    <row r="843" spans="1:44" s="216" customFormat="1" ht="6.75" customHeight="1">
      <c r="A843" s="213"/>
      <c r="B843" s="213"/>
      <c r="C843" s="213"/>
      <c r="D843" s="213"/>
      <c r="E843" s="213"/>
      <c r="F843" s="213"/>
      <c r="G843" s="213"/>
      <c r="H843" s="213"/>
      <c r="I843" s="213"/>
      <c r="J843" s="213"/>
      <c r="K843" s="213"/>
      <c r="L843" s="213"/>
      <c r="M843" s="213"/>
      <c r="N843" s="213"/>
      <c r="O843" s="213"/>
      <c r="P843" s="213"/>
      <c r="Q843" s="213"/>
      <c r="R843" s="213"/>
      <c r="S843" s="213"/>
      <c r="T843" s="213"/>
      <c r="U843" s="213"/>
      <c r="V843" s="213"/>
      <c r="W843" s="213"/>
      <c r="X843" s="213"/>
      <c r="Y843" s="213"/>
      <c r="Z843" s="213"/>
      <c r="AA843" s="213"/>
      <c r="AB843" s="213"/>
      <c r="AC843" s="213"/>
      <c r="AD843" s="213"/>
      <c r="AE843" s="213"/>
      <c r="AF843" s="213"/>
      <c r="AG843" s="213"/>
      <c r="AH843" s="213"/>
      <c r="AI843" s="213"/>
      <c r="AJ843" s="213"/>
      <c r="AK843" s="213"/>
      <c r="AL843" s="213"/>
      <c r="AM843" s="213"/>
      <c r="AN843" s="213"/>
      <c r="AO843" s="214"/>
      <c r="AP843" s="214"/>
      <c r="AQ843" s="214"/>
      <c r="AR843" s="215"/>
    </row>
    <row r="844" spans="1:44" s="216" customFormat="1" ht="6.75" customHeight="1">
      <c r="A844" s="213"/>
      <c r="B844" s="213"/>
      <c r="C844" s="213"/>
      <c r="D844" s="213"/>
      <c r="E844" s="213"/>
      <c r="F844" s="213"/>
      <c r="G844" s="213"/>
      <c r="H844" s="213"/>
      <c r="I844" s="213"/>
      <c r="J844" s="213"/>
      <c r="K844" s="213"/>
      <c r="L844" s="213"/>
      <c r="M844" s="213"/>
      <c r="N844" s="213"/>
      <c r="O844" s="213"/>
      <c r="P844" s="213"/>
      <c r="Q844" s="213"/>
      <c r="R844" s="213"/>
      <c r="S844" s="213"/>
      <c r="T844" s="213"/>
      <c r="U844" s="213"/>
      <c r="V844" s="213"/>
      <c r="W844" s="213"/>
      <c r="X844" s="213"/>
      <c r="Y844" s="213"/>
      <c r="Z844" s="213"/>
      <c r="AA844" s="213"/>
      <c r="AB844" s="213"/>
      <c r="AC844" s="213"/>
      <c r="AD844" s="213"/>
      <c r="AE844" s="213"/>
      <c r="AF844" s="213"/>
      <c r="AG844" s="213"/>
      <c r="AH844" s="213"/>
      <c r="AI844" s="213"/>
      <c r="AJ844" s="213"/>
      <c r="AK844" s="213"/>
      <c r="AL844" s="213"/>
      <c r="AM844" s="213"/>
      <c r="AN844" s="213"/>
      <c r="AO844" s="214"/>
      <c r="AP844" s="214"/>
      <c r="AQ844" s="214"/>
      <c r="AR844" s="215"/>
    </row>
    <row r="845" spans="1:44" s="216" customFormat="1" ht="6.75" customHeight="1">
      <c r="A845" s="213"/>
      <c r="B845" s="213"/>
      <c r="C845" s="213"/>
      <c r="D845" s="213"/>
      <c r="E845" s="213"/>
      <c r="F845" s="213"/>
      <c r="G845" s="213"/>
      <c r="H845" s="213"/>
      <c r="I845" s="213"/>
      <c r="J845" s="213"/>
      <c r="K845" s="213"/>
      <c r="L845" s="213"/>
      <c r="M845" s="213"/>
      <c r="N845" s="213"/>
      <c r="O845" s="213"/>
      <c r="P845" s="213"/>
      <c r="Q845" s="213"/>
      <c r="R845" s="213"/>
      <c r="S845" s="213"/>
      <c r="T845" s="213"/>
      <c r="U845" s="213"/>
      <c r="V845" s="213"/>
      <c r="W845" s="213"/>
      <c r="X845" s="213"/>
      <c r="Y845" s="213"/>
      <c r="Z845" s="213"/>
      <c r="AA845" s="213"/>
      <c r="AB845" s="213"/>
      <c r="AC845" s="213"/>
      <c r="AD845" s="213"/>
      <c r="AE845" s="213"/>
      <c r="AF845" s="213"/>
      <c r="AG845" s="213"/>
      <c r="AH845" s="213"/>
      <c r="AI845" s="213"/>
      <c r="AJ845" s="213"/>
      <c r="AK845" s="213"/>
      <c r="AL845" s="213"/>
      <c r="AM845" s="213"/>
      <c r="AN845" s="213"/>
      <c r="AO845" s="214"/>
      <c r="AP845" s="214"/>
      <c r="AQ845" s="214"/>
      <c r="AR845" s="215"/>
    </row>
    <row r="846" spans="1:44" s="216" customFormat="1" ht="6.75" customHeight="1">
      <c r="A846" s="213"/>
      <c r="B846" s="213"/>
      <c r="C846" s="213"/>
      <c r="D846" s="213"/>
      <c r="E846" s="213"/>
      <c r="F846" s="213"/>
      <c r="G846" s="213"/>
      <c r="H846" s="213"/>
      <c r="I846" s="213"/>
      <c r="J846" s="213"/>
      <c r="K846" s="213"/>
      <c r="L846" s="213"/>
      <c r="M846" s="213"/>
      <c r="N846" s="213"/>
      <c r="O846" s="213"/>
      <c r="P846" s="213"/>
      <c r="Q846" s="213"/>
      <c r="R846" s="213"/>
      <c r="S846" s="213"/>
      <c r="T846" s="213"/>
      <c r="U846" s="213"/>
      <c r="V846" s="213"/>
      <c r="W846" s="213"/>
      <c r="X846" s="213"/>
      <c r="Y846" s="213"/>
      <c r="Z846" s="213"/>
      <c r="AA846" s="213"/>
      <c r="AB846" s="213"/>
      <c r="AC846" s="213"/>
      <c r="AD846" s="213"/>
      <c r="AE846" s="213"/>
      <c r="AF846" s="213"/>
      <c r="AG846" s="213"/>
      <c r="AH846" s="213"/>
      <c r="AI846" s="213"/>
      <c r="AJ846" s="213"/>
      <c r="AK846" s="213"/>
      <c r="AL846" s="213"/>
      <c r="AM846" s="213"/>
      <c r="AN846" s="213"/>
      <c r="AO846" s="214"/>
      <c r="AP846" s="214"/>
      <c r="AQ846" s="214"/>
      <c r="AR846" s="215"/>
    </row>
    <row r="847" spans="1:44" s="216" customFormat="1" ht="6.75" customHeight="1">
      <c r="A847" s="213"/>
      <c r="B847" s="213"/>
      <c r="C847" s="213"/>
      <c r="D847" s="213"/>
      <c r="E847" s="213"/>
      <c r="F847" s="213"/>
      <c r="G847" s="213"/>
      <c r="H847" s="213"/>
      <c r="I847" s="213"/>
      <c r="J847" s="213"/>
      <c r="K847" s="213"/>
      <c r="L847" s="213"/>
      <c r="M847" s="213"/>
      <c r="N847" s="213"/>
      <c r="O847" s="213"/>
      <c r="P847" s="213"/>
      <c r="Q847" s="213"/>
      <c r="R847" s="213"/>
      <c r="S847" s="213"/>
      <c r="T847" s="213"/>
      <c r="U847" s="213"/>
      <c r="V847" s="213"/>
      <c r="W847" s="213"/>
      <c r="X847" s="213"/>
      <c r="Y847" s="213"/>
      <c r="Z847" s="213"/>
      <c r="AA847" s="213"/>
      <c r="AB847" s="213"/>
      <c r="AC847" s="213"/>
      <c r="AD847" s="213"/>
      <c r="AE847" s="213"/>
      <c r="AF847" s="213"/>
      <c r="AG847" s="213"/>
      <c r="AH847" s="213"/>
      <c r="AI847" s="213"/>
      <c r="AJ847" s="213"/>
      <c r="AK847" s="213"/>
      <c r="AL847" s="213"/>
      <c r="AM847" s="213"/>
      <c r="AN847" s="213"/>
      <c r="AO847" s="214"/>
      <c r="AP847" s="214"/>
      <c r="AQ847" s="214"/>
      <c r="AR847" s="215"/>
    </row>
    <row r="848" spans="1:44" s="216" customFormat="1" ht="6.75" customHeight="1">
      <c r="A848" s="213"/>
      <c r="B848" s="213"/>
      <c r="C848" s="213"/>
      <c r="D848" s="213"/>
      <c r="E848" s="213"/>
      <c r="F848" s="213"/>
      <c r="G848" s="213"/>
      <c r="H848" s="213"/>
      <c r="I848" s="213"/>
      <c r="J848" s="213"/>
      <c r="K848" s="213"/>
      <c r="L848" s="213"/>
      <c r="M848" s="213"/>
      <c r="N848" s="213"/>
      <c r="O848" s="213"/>
      <c r="P848" s="213"/>
      <c r="Q848" s="213"/>
      <c r="R848" s="213"/>
      <c r="S848" s="213"/>
      <c r="T848" s="213"/>
      <c r="U848" s="213"/>
      <c r="V848" s="213"/>
      <c r="W848" s="213"/>
      <c r="X848" s="213"/>
      <c r="Y848" s="213"/>
      <c r="Z848" s="213"/>
      <c r="AA848" s="213"/>
      <c r="AB848" s="213"/>
      <c r="AC848" s="213"/>
      <c r="AD848" s="213"/>
      <c r="AE848" s="213"/>
      <c r="AF848" s="213"/>
      <c r="AG848" s="213"/>
      <c r="AH848" s="213"/>
      <c r="AI848" s="213"/>
      <c r="AJ848" s="213"/>
      <c r="AK848" s="213"/>
      <c r="AL848" s="213"/>
      <c r="AM848" s="213"/>
      <c r="AN848" s="213"/>
      <c r="AO848" s="214"/>
      <c r="AP848" s="214"/>
      <c r="AQ848" s="214"/>
      <c r="AR848" s="215"/>
    </row>
    <row r="849" spans="1:44" s="216" customFormat="1" ht="6.75" customHeight="1">
      <c r="A849" s="213"/>
      <c r="B849" s="213"/>
      <c r="C849" s="213"/>
      <c r="D849" s="213"/>
      <c r="E849" s="213"/>
      <c r="F849" s="213"/>
      <c r="G849" s="213"/>
      <c r="H849" s="213"/>
      <c r="I849" s="213"/>
      <c r="J849" s="213"/>
      <c r="K849" s="213"/>
      <c r="L849" s="213"/>
      <c r="M849" s="213"/>
      <c r="N849" s="213"/>
      <c r="O849" s="213"/>
      <c r="P849" s="213"/>
      <c r="Q849" s="213"/>
      <c r="R849" s="213"/>
      <c r="S849" s="213"/>
      <c r="T849" s="213"/>
      <c r="U849" s="213"/>
      <c r="V849" s="213"/>
      <c r="W849" s="213"/>
      <c r="X849" s="213"/>
      <c r="Y849" s="213"/>
      <c r="Z849" s="213"/>
      <c r="AA849" s="213"/>
      <c r="AB849" s="213"/>
      <c r="AC849" s="213"/>
      <c r="AD849" s="213"/>
      <c r="AE849" s="213"/>
      <c r="AF849" s="213"/>
      <c r="AG849" s="213"/>
      <c r="AH849" s="213"/>
      <c r="AI849" s="213"/>
      <c r="AJ849" s="213"/>
      <c r="AK849" s="213"/>
      <c r="AL849" s="213"/>
      <c r="AM849" s="213"/>
      <c r="AN849" s="213"/>
      <c r="AO849" s="214"/>
      <c r="AP849" s="214"/>
      <c r="AQ849" s="214"/>
      <c r="AR849" s="215"/>
    </row>
    <row r="850" spans="1:44" s="216" customFormat="1" ht="6.75" customHeight="1">
      <c r="A850" s="213"/>
      <c r="B850" s="213"/>
      <c r="C850" s="213"/>
      <c r="D850" s="213"/>
      <c r="E850" s="213"/>
      <c r="F850" s="213"/>
      <c r="G850" s="213"/>
      <c r="H850" s="213"/>
      <c r="I850" s="213"/>
      <c r="J850" s="213"/>
      <c r="K850" s="213"/>
      <c r="L850" s="213"/>
      <c r="M850" s="213"/>
      <c r="N850" s="213"/>
      <c r="O850" s="213"/>
      <c r="P850" s="213"/>
      <c r="Q850" s="213"/>
      <c r="R850" s="213"/>
      <c r="S850" s="213"/>
      <c r="T850" s="213"/>
      <c r="U850" s="213"/>
      <c r="V850" s="213"/>
      <c r="W850" s="213"/>
      <c r="X850" s="213"/>
      <c r="Y850" s="213"/>
      <c r="Z850" s="213"/>
      <c r="AA850" s="213"/>
      <c r="AB850" s="213"/>
      <c r="AC850" s="213"/>
      <c r="AD850" s="213"/>
      <c r="AE850" s="213"/>
      <c r="AF850" s="213"/>
      <c r="AG850" s="213"/>
      <c r="AH850" s="213"/>
      <c r="AI850" s="213"/>
      <c r="AJ850" s="213"/>
      <c r="AK850" s="213"/>
      <c r="AL850" s="213"/>
      <c r="AM850" s="213"/>
      <c r="AN850" s="213"/>
      <c r="AO850" s="214"/>
      <c r="AP850" s="214"/>
      <c r="AQ850" s="214"/>
      <c r="AR850" s="215"/>
    </row>
    <row r="851" spans="1:44" s="216" customFormat="1" ht="6.75" customHeight="1">
      <c r="A851" s="213"/>
      <c r="B851" s="213"/>
      <c r="C851" s="213"/>
      <c r="D851" s="213"/>
      <c r="E851" s="213"/>
      <c r="F851" s="213"/>
      <c r="G851" s="213"/>
      <c r="H851" s="213"/>
      <c r="I851" s="213"/>
      <c r="J851" s="213"/>
      <c r="K851" s="213"/>
      <c r="L851" s="213"/>
      <c r="M851" s="213"/>
      <c r="N851" s="213"/>
      <c r="O851" s="213"/>
      <c r="P851" s="213"/>
      <c r="Q851" s="213"/>
      <c r="R851" s="213"/>
      <c r="S851" s="213"/>
      <c r="T851" s="213"/>
      <c r="U851" s="213"/>
      <c r="V851" s="213"/>
      <c r="W851" s="213"/>
      <c r="X851" s="213"/>
      <c r="Y851" s="213"/>
      <c r="Z851" s="213"/>
      <c r="AA851" s="213"/>
      <c r="AB851" s="213"/>
      <c r="AC851" s="213"/>
      <c r="AD851" s="213"/>
      <c r="AE851" s="213"/>
      <c r="AF851" s="213"/>
      <c r="AG851" s="213"/>
      <c r="AH851" s="213"/>
      <c r="AI851" s="213"/>
      <c r="AJ851" s="213"/>
      <c r="AK851" s="213"/>
      <c r="AL851" s="213"/>
      <c r="AM851" s="213"/>
      <c r="AN851" s="213"/>
      <c r="AO851" s="214"/>
      <c r="AP851" s="214"/>
      <c r="AQ851" s="214"/>
      <c r="AR851" s="215"/>
    </row>
    <row r="852" spans="1:44" s="216" customFormat="1" ht="6.75" customHeight="1">
      <c r="A852" s="213"/>
      <c r="B852" s="213"/>
      <c r="C852" s="213"/>
      <c r="D852" s="213"/>
      <c r="E852" s="213"/>
      <c r="F852" s="213"/>
      <c r="G852" s="213"/>
      <c r="H852" s="213"/>
      <c r="I852" s="213"/>
      <c r="J852" s="213"/>
      <c r="K852" s="213"/>
      <c r="L852" s="213"/>
      <c r="M852" s="213"/>
      <c r="N852" s="213"/>
      <c r="O852" s="213"/>
      <c r="P852" s="213"/>
      <c r="Q852" s="213"/>
      <c r="R852" s="213"/>
      <c r="S852" s="213"/>
      <c r="T852" s="213"/>
      <c r="U852" s="213"/>
      <c r="V852" s="213"/>
      <c r="W852" s="213"/>
      <c r="X852" s="213"/>
      <c r="Y852" s="213"/>
      <c r="Z852" s="213"/>
      <c r="AA852" s="213"/>
      <c r="AB852" s="213"/>
      <c r="AC852" s="213"/>
      <c r="AD852" s="213"/>
      <c r="AE852" s="213"/>
      <c r="AF852" s="213"/>
      <c r="AG852" s="213"/>
      <c r="AH852" s="213"/>
      <c r="AI852" s="213"/>
      <c r="AJ852" s="213"/>
      <c r="AK852" s="213"/>
      <c r="AL852" s="213"/>
      <c r="AM852" s="213"/>
      <c r="AN852" s="213"/>
      <c r="AO852" s="214"/>
      <c r="AP852" s="214"/>
      <c r="AQ852" s="214"/>
      <c r="AR852" s="215"/>
    </row>
    <row r="853" spans="1:44" s="216" customFormat="1" ht="6.75" customHeight="1">
      <c r="A853" s="213"/>
      <c r="B853" s="213"/>
      <c r="C853" s="213"/>
      <c r="D853" s="213"/>
      <c r="E853" s="213"/>
      <c r="F853" s="213"/>
      <c r="G853" s="213"/>
      <c r="H853" s="213"/>
      <c r="I853" s="213"/>
      <c r="J853" s="213"/>
      <c r="K853" s="213"/>
      <c r="L853" s="213"/>
      <c r="M853" s="213"/>
      <c r="N853" s="213"/>
      <c r="O853" s="213"/>
      <c r="P853" s="213"/>
      <c r="Q853" s="213"/>
      <c r="R853" s="213"/>
      <c r="S853" s="213"/>
      <c r="T853" s="213"/>
      <c r="U853" s="213"/>
      <c r="V853" s="213"/>
      <c r="W853" s="213"/>
      <c r="X853" s="213"/>
      <c r="Y853" s="213"/>
      <c r="Z853" s="213"/>
      <c r="AA853" s="213"/>
      <c r="AB853" s="213"/>
      <c r="AC853" s="213"/>
      <c r="AD853" s="213"/>
      <c r="AE853" s="213"/>
      <c r="AF853" s="213"/>
      <c r="AG853" s="213"/>
      <c r="AH853" s="213"/>
      <c r="AI853" s="213"/>
      <c r="AJ853" s="213"/>
      <c r="AK853" s="213"/>
      <c r="AL853" s="213"/>
      <c r="AM853" s="213"/>
      <c r="AN853" s="213"/>
      <c r="AO853" s="214"/>
      <c r="AP853" s="214"/>
      <c r="AQ853" s="214"/>
      <c r="AR853" s="215"/>
    </row>
    <row r="854" spans="1:44" s="216" customFormat="1" ht="6.75" customHeight="1">
      <c r="A854" s="213"/>
      <c r="B854" s="213"/>
      <c r="C854" s="213"/>
      <c r="D854" s="213"/>
      <c r="E854" s="213"/>
      <c r="F854" s="213"/>
      <c r="G854" s="213"/>
      <c r="H854" s="213"/>
      <c r="I854" s="213"/>
      <c r="J854" s="213"/>
      <c r="K854" s="213"/>
      <c r="L854" s="213"/>
      <c r="M854" s="213"/>
      <c r="N854" s="213"/>
      <c r="O854" s="213"/>
      <c r="P854" s="213"/>
      <c r="Q854" s="213"/>
      <c r="R854" s="213"/>
      <c r="S854" s="213"/>
      <c r="T854" s="213"/>
      <c r="U854" s="213"/>
      <c r="V854" s="213"/>
      <c r="W854" s="213"/>
      <c r="X854" s="213"/>
      <c r="Y854" s="213"/>
      <c r="Z854" s="213"/>
      <c r="AA854" s="213"/>
      <c r="AB854" s="213"/>
      <c r="AC854" s="213"/>
      <c r="AD854" s="213"/>
      <c r="AE854" s="213"/>
      <c r="AF854" s="213"/>
      <c r="AG854" s="213"/>
      <c r="AH854" s="213"/>
      <c r="AI854" s="213"/>
      <c r="AJ854" s="213"/>
      <c r="AK854" s="213"/>
      <c r="AL854" s="213"/>
      <c r="AM854" s="213"/>
      <c r="AN854" s="213"/>
      <c r="AO854" s="214"/>
      <c r="AP854" s="214"/>
      <c r="AQ854" s="214"/>
      <c r="AR854" s="215"/>
    </row>
    <row r="855" spans="1:44" s="216" customFormat="1" ht="6.75" customHeight="1">
      <c r="A855" s="213"/>
      <c r="B855" s="213"/>
      <c r="C855" s="213"/>
      <c r="D855" s="213"/>
      <c r="E855" s="213"/>
      <c r="F855" s="213"/>
      <c r="G855" s="213"/>
      <c r="H855" s="213"/>
      <c r="I855" s="213"/>
      <c r="J855" s="213"/>
      <c r="K855" s="213"/>
      <c r="L855" s="213"/>
      <c r="M855" s="213"/>
      <c r="N855" s="213"/>
      <c r="O855" s="213"/>
      <c r="P855" s="213"/>
      <c r="Q855" s="213"/>
      <c r="R855" s="213"/>
      <c r="S855" s="213"/>
      <c r="T855" s="213"/>
      <c r="U855" s="213"/>
      <c r="V855" s="213"/>
      <c r="W855" s="213"/>
      <c r="X855" s="213"/>
      <c r="Y855" s="213"/>
      <c r="Z855" s="213"/>
      <c r="AA855" s="213"/>
      <c r="AB855" s="213"/>
      <c r="AC855" s="213"/>
      <c r="AD855" s="213"/>
      <c r="AE855" s="213"/>
      <c r="AF855" s="213"/>
      <c r="AG855" s="213"/>
      <c r="AH855" s="213"/>
      <c r="AI855" s="213"/>
      <c r="AJ855" s="213"/>
      <c r="AK855" s="213"/>
      <c r="AL855" s="213"/>
      <c r="AM855" s="213"/>
      <c r="AN855" s="213"/>
      <c r="AO855" s="214"/>
      <c r="AP855" s="214"/>
      <c r="AQ855" s="214"/>
      <c r="AR855" s="215"/>
    </row>
    <row r="856" spans="1:44" s="216" customFormat="1" ht="6.75" customHeight="1">
      <c r="A856" s="213"/>
      <c r="B856" s="213"/>
      <c r="C856" s="213"/>
      <c r="D856" s="213"/>
      <c r="E856" s="213"/>
      <c r="F856" s="213"/>
      <c r="G856" s="213"/>
      <c r="H856" s="213"/>
      <c r="I856" s="213"/>
      <c r="J856" s="213"/>
      <c r="K856" s="213"/>
      <c r="L856" s="213"/>
      <c r="M856" s="213"/>
      <c r="N856" s="213"/>
      <c r="O856" s="213"/>
      <c r="P856" s="213"/>
      <c r="Q856" s="213"/>
      <c r="R856" s="213"/>
      <c r="S856" s="213"/>
      <c r="T856" s="213"/>
      <c r="U856" s="213"/>
      <c r="V856" s="213"/>
      <c r="W856" s="213"/>
      <c r="X856" s="213"/>
      <c r="Y856" s="213"/>
      <c r="Z856" s="213"/>
      <c r="AA856" s="213"/>
      <c r="AB856" s="213"/>
      <c r="AC856" s="213"/>
      <c r="AD856" s="213"/>
      <c r="AE856" s="213"/>
      <c r="AF856" s="213"/>
      <c r="AG856" s="213"/>
      <c r="AH856" s="213"/>
      <c r="AI856" s="213"/>
      <c r="AJ856" s="213"/>
      <c r="AK856" s="213"/>
      <c r="AL856" s="213"/>
      <c r="AM856" s="213"/>
      <c r="AN856" s="213"/>
      <c r="AO856" s="214"/>
      <c r="AP856" s="214"/>
      <c r="AQ856" s="214"/>
      <c r="AR856" s="215"/>
    </row>
    <row r="857" spans="1:44" s="216" customFormat="1" ht="6.75" customHeight="1">
      <c r="A857" s="213"/>
      <c r="B857" s="213"/>
      <c r="C857" s="213"/>
      <c r="D857" s="213"/>
      <c r="E857" s="213"/>
      <c r="F857" s="213"/>
      <c r="G857" s="213"/>
      <c r="H857" s="213"/>
      <c r="I857" s="213"/>
      <c r="J857" s="213"/>
      <c r="K857" s="213"/>
      <c r="L857" s="213"/>
      <c r="M857" s="213"/>
      <c r="N857" s="213"/>
      <c r="O857" s="213"/>
      <c r="P857" s="213"/>
      <c r="Q857" s="213"/>
      <c r="R857" s="213"/>
      <c r="S857" s="213"/>
      <c r="T857" s="213"/>
      <c r="U857" s="213"/>
      <c r="V857" s="213"/>
      <c r="W857" s="213"/>
      <c r="X857" s="213"/>
      <c r="Y857" s="213"/>
      <c r="Z857" s="213"/>
      <c r="AA857" s="213"/>
      <c r="AB857" s="213"/>
      <c r="AC857" s="213"/>
      <c r="AD857" s="213"/>
      <c r="AE857" s="213"/>
      <c r="AF857" s="213"/>
      <c r="AG857" s="213"/>
      <c r="AH857" s="213"/>
      <c r="AI857" s="213"/>
      <c r="AJ857" s="213"/>
      <c r="AK857" s="213"/>
      <c r="AL857" s="213"/>
      <c r="AM857" s="213"/>
      <c r="AN857" s="213"/>
      <c r="AO857" s="214"/>
      <c r="AP857" s="214"/>
      <c r="AQ857" s="214"/>
      <c r="AR857" s="215"/>
    </row>
    <row r="858" spans="1:44" s="216" customFormat="1" ht="6.75" customHeight="1">
      <c r="A858" s="213"/>
      <c r="B858" s="213"/>
      <c r="C858" s="213"/>
      <c r="D858" s="213"/>
      <c r="E858" s="213"/>
      <c r="F858" s="213"/>
      <c r="G858" s="213"/>
      <c r="H858" s="213"/>
      <c r="I858" s="213"/>
      <c r="J858" s="213"/>
      <c r="K858" s="213"/>
      <c r="L858" s="213"/>
      <c r="M858" s="213"/>
      <c r="N858" s="213"/>
      <c r="O858" s="213"/>
      <c r="P858" s="213"/>
      <c r="Q858" s="213"/>
      <c r="R858" s="213"/>
      <c r="S858" s="213"/>
      <c r="T858" s="213"/>
      <c r="U858" s="213"/>
      <c r="V858" s="213"/>
      <c r="W858" s="213"/>
      <c r="X858" s="213"/>
      <c r="Y858" s="213"/>
      <c r="Z858" s="213"/>
      <c r="AA858" s="213"/>
      <c r="AB858" s="213"/>
      <c r="AC858" s="213"/>
      <c r="AD858" s="213"/>
      <c r="AE858" s="213"/>
      <c r="AF858" s="213"/>
      <c r="AG858" s="213"/>
      <c r="AH858" s="213"/>
      <c r="AI858" s="213"/>
      <c r="AJ858" s="213"/>
      <c r="AK858" s="213"/>
      <c r="AL858" s="213"/>
      <c r="AM858" s="213"/>
      <c r="AN858" s="213"/>
      <c r="AO858" s="214"/>
      <c r="AP858" s="214"/>
      <c r="AQ858" s="214"/>
      <c r="AR858" s="215"/>
    </row>
    <row r="859" spans="1:44" s="216" customFormat="1" ht="6.75" customHeight="1">
      <c r="A859" s="213"/>
      <c r="B859" s="213"/>
      <c r="C859" s="213"/>
      <c r="D859" s="213"/>
      <c r="E859" s="213"/>
      <c r="F859" s="213"/>
      <c r="G859" s="213"/>
      <c r="H859" s="213"/>
      <c r="I859" s="213"/>
      <c r="J859" s="213"/>
      <c r="K859" s="213"/>
      <c r="L859" s="213"/>
      <c r="M859" s="213"/>
      <c r="N859" s="213"/>
      <c r="O859" s="213"/>
      <c r="P859" s="213"/>
      <c r="Q859" s="213"/>
      <c r="R859" s="213"/>
      <c r="S859" s="213"/>
      <c r="T859" s="213"/>
      <c r="U859" s="213"/>
      <c r="V859" s="213"/>
      <c r="W859" s="213"/>
      <c r="X859" s="213"/>
      <c r="Y859" s="213"/>
      <c r="Z859" s="213"/>
      <c r="AA859" s="213"/>
      <c r="AB859" s="213"/>
      <c r="AC859" s="213"/>
      <c r="AD859" s="213"/>
      <c r="AE859" s="213"/>
      <c r="AF859" s="213"/>
      <c r="AG859" s="213"/>
      <c r="AH859" s="213"/>
      <c r="AI859" s="213"/>
      <c r="AJ859" s="213"/>
      <c r="AK859" s="213"/>
      <c r="AL859" s="213"/>
      <c r="AM859" s="213"/>
      <c r="AN859" s="213"/>
      <c r="AO859" s="214"/>
      <c r="AP859" s="214"/>
      <c r="AQ859" s="214"/>
      <c r="AR859" s="215"/>
    </row>
    <row r="860" spans="1:44" s="216" customFormat="1" ht="6.75" customHeight="1">
      <c r="A860" s="213"/>
      <c r="B860" s="213"/>
      <c r="C860" s="213"/>
      <c r="D860" s="213"/>
      <c r="E860" s="213"/>
      <c r="F860" s="213"/>
      <c r="G860" s="213"/>
      <c r="H860" s="213"/>
      <c r="I860" s="213"/>
      <c r="J860" s="213"/>
      <c r="K860" s="213"/>
      <c r="L860" s="213"/>
      <c r="M860" s="213"/>
      <c r="N860" s="213"/>
      <c r="O860" s="213"/>
      <c r="P860" s="213"/>
      <c r="Q860" s="213"/>
      <c r="R860" s="213"/>
      <c r="S860" s="213"/>
      <c r="T860" s="213"/>
      <c r="U860" s="213"/>
      <c r="V860" s="213"/>
      <c r="W860" s="213"/>
      <c r="X860" s="213"/>
      <c r="Y860" s="213"/>
      <c r="Z860" s="213"/>
      <c r="AA860" s="213"/>
      <c r="AB860" s="213"/>
      <c r="AC860" s="213"/>
      <c r="AD860" s="213"/>
      <c r="AE860" s="213"/>
      <c r="AF860" s="213"/>
      <c r="AG860" s="213"/>
      <c r="AH860" s="213"/>
      <c r="AI860" s="213"/>
      <c r="AJ860" s="213"/>
      <c r="AK860" s="213"/>
      <c r="AL860" s="213"/>
      <c r="AM860" s="213"/>
      <c r="AN860" s="213"/>
      <c r="AO860" s="214"/>
      <c r="AP860" s="214"/>
      <c r="AQ860" s="214"/>
      <c r="AR860" s="215"/>
    </row>
    <row r="861" spans="1:44" s="216" customFormat="1" ht="6.75" customHeight="1">
      <c r="A861" s="213"/>
      <c r="B861" s="213"/>
      <c r="C861" s="213"/>
      <c r="D861" s="213"/>
      <c r="E861" s="213"/>
      <c r="F861" s="213"/>
      <c r="G861" s="213"/>
      <c r="H861" s="213"/>
      <c r="I861" s="213"/>
      <c r="J861" s="213"/>
      <c r="K861" s="213"/>
      <c r="L861" s="213"/>
      <c r="M861" s="213"/>
      <c r="N861" s="213"/>
      <c r="O861" s="213"/>
      <c r="P861" s="213"/>
      <c r="Q861" s="213"/>
      <c r="R861" s="213"/>
      <c r="S861" s="213"/>
      <c r="T861" s="213"/>
      <c r="U861" s="213"/>
      <c r="V861" s="213"/>
      <c r="W861" s="213"/>
      <c r="X861" s="213"/>
      <c r="Y861" s="213"/>
      <c r="Z861" s="213"/>
      <c r="AA861" s="213"/>
      <c r="AB861" s="213"/>
      <c r="AC861" s="213"/>
      <c r="AD861" s="213"/>
      <c r="AE861" s="213"/>
      <c r="AF861" s="213"/>
      <c r="AG861" s="213"/>
      <c r="AH861" s="213"/>
      <c r="AI861" s="213"/>
      <c r="AJ861" s="213"/>
      <c r="AK861" s="213"/>
      <c r="AL861" s="213"/>
      <c r="AM861" s="213"/>
      <c r="AN861" s="213"/>
      <c r="AO861" s="214"/>
      <c r="AP861" s="214"/>
      <c r="AQ861" s="214"/>
      <c r="AR861" s="215"/>
    </row>
    <row r="862" spans="1:44" s="216" customFormat="1" ht="6.75" customHeight="1">
      <c r="A862" s="213"/>
      <c r="B862" s="213"/>
      <c r="C862" s="213"/>
      <c r="D862" s="213"/>
      <c r="E862" s="213"/>
      <c r="F862" s="213"/>
      <c r="G862" s="213"/>
      <c r="H862" s="213"/>
      <c r="I862" s="213"/>
      <c r="J862" s="213"/>
      <c r="K862" s="213"/>
      <c r="L862" s="213"/>
      <c r="M862" s="213"/>
      <c r="N862" s="213"/>
      <c r="O862" s="213"/>
      <c r="P862" s="213"/>
      <c r="Q862" s="213"/>
      <c r="R862" s="213"/>
      <c r="S862" s="213"/>
      <c r="T862" s="213"/>
      <c r="U862" s="213"/>
      <c r="V862" s="213"/>
      <c r="W862" s="213"/>
      <c r="X862" s="213"/>
      <c r="Y862" s="213"/>
      <c r="Z862" s="213"/>
      <c r="AA862" s="213"/>
      <c r="AB862" s="213"/>
      <c r="AC862" s="213"/>
      <c r="AD862" s="213"/>
      <c r="AE862" s="213"/>
      <c r="AF862" s="213"/>
      <c r="AG862" s="213"/>
      <c r="AH862" s="213"/>
      <c r="AI862" s="213"/>
      <c r="AJ862" s="213"/>
      <c r="AK862" s="213"/>
      <c r="AL862" s="213"/>
      <c r="AM862" s="213"/>
      <c r="AN862" s="213"/>
      <c r="AO862" s="214"/>
      <c r="AP862" s="214"/>
      <c r="AQ862" s="214"/>
      <c r="AR862" s="215"/>
    </row>
    <row r="863" spans="1:44" s="216" customFormat="1" ht="6.75" customHeight="1">
      <c r="A863" s="213"/>
      <c r="B863" s="213"/>
      <c r="C863" s="213"/>
      <c r="D863" s="213"/>
      <c r="E863" s="213"/>
      <c r="F863" s="213"/>
      <c r="G863" s="213"/>
      <c r="H863" s="213"/>
      <c r="I863" s="213"/>
      <c r="J863" s="213"/>
      <c r="K863" s="213"/>
      <c r="L863" s="213"/>
      <c r="M863" s="213"/>
      <c r="N863" s="213"/>
      <c r="O863" s="213"/>
      <c r="P863" s="213"/>
      <c r="Q863" s="213"/>
      <c r="R863" s="213"/>
      <c r="S863" s="213"/>
      <c r="T863" s="213"/>
      <c r="U863" s="213"/>
      <c r="V863" s="213"/>
      <c r="W863" s="213"/>
      <c r="X863" s="213"/>
      <c r="Y863" s="213"/>
      <c r="Z863" s="213"/>
      <c r="AA863" s="213"/>
      <c r="AB863" s="213"/>
      <c r="AC863" s="213"/>
      <c r="AD863" s="213"/>
      <c r="AE863" s="213"/>
      <c r="AF863" s="213"/>
      <c r="AG863" s="213"/>
      <c r="AH863" s="213"/>
      <c r="AI863" s="213"/>
      <c r="AJ863" s="213"/>
      <c r="AK863" s="213"/>
      <c r="AL863" s="213"/>
      <c r="AM863" s="213"/>
      <c r="AN863" s="213"/>
      <c r="AO863" s="214"/>
      <c r="AP863" s="214"/>
      <c r="AQ863" s="214"/>
      <c r="AR863" s="215"/>
    </row>
    <row r="864" spans="1:44" s="216" customFormat="1" ht="6.75" customHeight="1">
      <c r="A864" s="213"/>
      <c r="B864" s="213"/>
      <c r="C864" s="213"/>
      <c r="D864" s="213"/>
      <c r="E864" s="213"/>
      <c r="F864" s="213"/>
      <c r="G864" s="213"/>
      <c r="H864" s="213"/>
      <c r="I864" s="213"/>
      <c r="J864" s="213"/>
      <c r="K864" s="213"/>
      <c r="L864" s="213"/>
      <c r="M864" s="213"/>
      <c r="N864" s="213"/>
      <c r="O864" s="213"/>
      <c r="P864" s="213"/>
      <c r="Q864" s="213"/>
      <c r="R864" s="213"/>
      <c r="S864" s="213"/>
      <c r="T864" s="213"/>
      <c r="U864" s="213"/>
      <c r="V864" s="213"/>
      <c r="W864" s="213"/>
      <c r="X864" s="213"/>
      <c r="Y864" s="213"/>
      <c r="Z864" s="213"/>
      <c r="AA864" s="213"/>
      <c r="AB864" s="213"/>
      <c r="AC864" s="213"/>
      <c r="AD864" s="213"/>
      <c r="AE864" s="213"/>
      <c r="AF864" s="213"/>
      <c r="AG864" s="213"/>
      <c r="AH864" s="213"/>
      <c r="AI864" s="213"/>
      <c r="AJ864" s="213"/>
      <c r="AK864" s="213"/>
      <c r="AL864" s="213"/>
      <c r="AM864" s="213"/>
      <c r="AN864" s="213"/>
      <c r="AO864" s="214"/>
      <c r="AP864" s="214"/>
      <c r="AQ864" s="214"/>
      <c r="AR864" s="215"/>
    </row>
    <row r="865" spans="1:44" s="216" customFormat="1" ht="6.75" customHeight="1">
      <c r="A865" s="213"/>
      <c r="B865" s="213"/>
      <c r="C865" s="213"/>
      <c r="D865" s="213"/>
      <c r="E865" s="213"/>
      <c r="F865" s="213"/>
      <c r="G865" s="213"/>
      <c r="H865" s="213"/>
      <c r="I865" s="213"/>
      <c r="J865" s="213"/>
      <c r="K865" s="213"/>
      <c r="L865" s="213"/>
      <c r="M865" s="213"/>
      <c r="N865" s="213"/>
      <c r="O865" s="213"/>
      <c r="P865" s="213"/>
      <c r="Q865" s="213"/>
      <c r="R865" s="213"/>
      <c r="S865" s="213"/>
      <c r="T865" s="213"/>
      <c r="U865" s="213"/>
      <c r="V865" s="213"/>
      <c r="W865" s="213"/>
      <c r="X865" s="213"/>
      <c r="Y865" s="213"/>
      <c r="Z865" s="213"/>
      <c r="AA865" s="213"/>
      <c r="AB865" s="213"/>
      <c r="AC865" s="213"/>
      <c r="AD865" s="213"/>
      <c r="AE865" s="213"/>
      <c r="AF865" s="213"/>
      <c r="AG865" s="213"/>
      <c r="AH865" s="213"/>
      <c r="AI865" s="213"/>
      <c r="AJ865" s="213"/>
      <c r="AK865" s="213"/>
      <c r="AL865" s="213"/>
      <c r="AM865" s="213"/>
      <c r="AN865" s="213"/>
      <c r="AO865" s="214"/>
      <c r="AP865" s="214"/>
      <c r="AQ865" s="214"/>
      <c r="AR865" s="215"/>
    </row>
    <row r="866" spans="1:44" s="216" customFormat="1" ht="6.75" customHeight="1">
      <c r="A866" s="213"/>
      <c r="B866" s="213"/>
      <c r="C866" s="213"/>
      <c r="D866" s="213"/>
      <c r="E866" s="213"/>
      <c r="F866" s="213"/>
      <c r="G866" s="213"/>
      <c r="H866" s="213"/>
      <c r="I866" s="213"/>
      <c r="J866" s="213"/>
      <c r="K866" s="213"/>
      <c r="L866" s="213"/>
      <c r="M866" s="213"/>
      <c r="N866" s="213"/>
      <c r="O866" s="213"/>
      <c r="P866" s="213"/>
      <c r="Q866" s="213"/>
      <c r="R866" s="213"/>
      <c r="S866" s="213"/>
      <c r="T866" s="213"/>
      <c r="U866" s="213"/>
      <c r="V866" s="213"/>
      <c r="W866" s="213"/>
      <c r="X866" s="213"/>
      <c r="Y866" s="213"/>
      <c r="Z866" s="213"/>
      <c r="AA866" s="213"/>
      <c r="AB866" s="213"/>
      <c r="AC866" s="213"/>
      <c r="AD866" s="213"/>
      <c r="AE866" s="213"/>
      <c r="AF866" s="213"/>
      <c r="AG866" s="213"/>
      <c r="AH866" s="213"/>
      <c r="AI866" s="213"/>
      <c r="AJ866" s="213"/>
      <c r="AK866" s="213"/>
      <c r="AL866" s="213"/>
      <c r="AM866" s="213"/>
      <c r="AN866" s="213"/>
      <c r="AO866" s="214"/>
      <c r="AP866" s="214"/>
      <c r="AQ866" s="214"/>
      <c r="AR866" s="215"/>
    </row>
    <row r="867" spans="1:44" s="216" customFormat="1" ht="6.75" customHeight="1">
      <c r="A867" s="213"/>
      <c r="B867" s="213"/>
      <c r="C867" s="213"/>
      <c r="D867" s="213"/>
      <c r="E867" s="213"/>
      <c r="F867" s="213"/>
      <c r="G867" s="213"/>
      <c r="H867" s="213"/>
      <c r="I867" s="213"/>
      <c r="J867" s="213"/>
      <c r="K867" s="213"/>
      <c r="L867" s="213"/>
      <c r="M867" s="213"/>
      <c r="N867" s="213"/>
      <c r="O867" s="213"/>
      <c r="P867" s="213"/>
      <c r="Q867" s="213"/>
      <c r="R867" s="213"/>
      <c r="S867" s="213"/>
      <c r="T867" s="213"/>
      <c r="U867" s="213"/>
      <c r="V867" s="213"/>
      <c r="W867" s="213"/>
      <c r="X867" s="213"/>
      <c r="Y867" s="213"/>
      <c r="Z867" s="213"/>
      <c r="AA867" s="213"/>
      <c r="AB867" s="213"/>
      <c r="AC867" s="213"/>
      <c r="AD867" s="213"/>
      <c r="AE867" s="213"/>
      <c r="AF867" s="213"/>
      <c r="AG867" s="213"/>
      <c r="AH867" s="213"/>
      <c r="AI867" s="213"/>
      <c r="AJ867" s="213"/>
      <c r="AK867" s="213"/>
      <c r="AL867" s="213"/>
      <c r="AM867" s="213"/>
      <c r="AN867" s="213"/>
      <c r="AO867" s="214"/>
      <c r="AP867" s="214"/>
      <c r="AQ867" s="214"/>
      <c r="AR867" s="215"/>
    </row>
    <row r="868" spans="1:44" s="216" customFormat="1" ht="6.75" customHeight="1">
      <c r="A868" s="213"/>
      <c r="B868" s="213"/>
      <c r="C868" s="213"/>
      <c r="D868" s="213"/>
      <c r="E868" s="213"/>
      <c r="F868" s="213"/>
      <c r="G868" s="213"/>
      <c r="H868" s="213"/>
      <c r="I868" s="213"/>
      <c r="J868" s="213"/>
      <c r="K868" s="213"/>
      <c r="L868" s="213"/>
      <c r="M868" s="213"/>
      <c r="N868" s="213"/>
      <c r="O868" s="213"/>
      <c r="P868" s="213"/>
      <c r="Q868" s="213"/>
      <c r="R868" s="213"/>
      <c r="S868" s="213"/>
      <c r="T868" s="213"/>
      <c r="U868" s="213"/>
      <c r="V868" s="213"/>
      <c r="W868" s="213"/>
      <c r="X868" s="213"/>
      <c r="Y868" s="213"/>
      <c r="Z868" s="213"/>
      <c r="AA868" s="213"/>
      <c r="AB868" s="213"/>
      <c r="AC868" s="213"/>
      <c r="AD868" s="213"/>
      <c r="AE868" s="213"/>
      <c r="AF868" s="213"/>
      <c r="AG868" s="213"/>
      <c r="AH868" s="213"/>
      <c r="AI868" s="213"/>
      <c r="AJ868" s="213"/>
      <c r="AK868" s="213"/>
      <c r="AL868" s="213"/>
      <c r="AM868" s="213"/>
      <c r="AN868" s="213"/>
      <c r="AO868" s="214"/>
      <c r="AP868" s="214"/>
      <c r="AQ868" s="214"/>
      <c r="AR868" s="215"/>
    </row>
    <row r="869" spans="1:44" s="216" customFormat="1" ht="6.75" customHeight="1">
      <c r="A869" s="213"/>
      <c r="B869" s="213"/>
      <c r="C869" s="213"/>
      <c r="D869" s="213"/>
      <c r="E869" s="213"/>
      <c r="F869" s="213"/>
      <c r="G869" s="213"/>
      <c r="H869" s="213"/>
      <c r="I869" s="213"/>
      <c r="J869" s="213"/>
      <c r="K869" s="213"/>
      <c r="L869" s="213"/>
      <c r="M869" s="213"/>
      <c r="N869" s="213"/>
      <c r="O869" s="213"/>
      <c r="P869" s="213"/>
      <c r="Q869" s="213"/>
      <c r="R869" s="213"/>
      <c r="S869" s="213"/>
      <c r="T869" s="213"/>
      <c r="U869" s="213"/>
      <c r="V869" s="213"/>
      <c r="W869" s="213"/>
      <c r="X869" s="213"/>
      <c r="Y869" s="213"/>
      <c r="Z869" s="213"/>
      <c r="AA869" s="213"/>
      <c r="AB869" s="213"/>
      <c r="AC869" s="213"/>
      <c r="AD869" s="213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4"/>
      <c r="AP869" s="214"/>
      <c r="AQ869" s="214"/>
      <c r="AR869" s="215"/>
    </row>
    <row r="870" spans="1:44" s="216" customFormat="1" ht="6.75" customHeight="1">
      <c r="A870" s="213"/>
      <c r="B870" s="213"/>
      <c r="C870" s="213"/>
      <c r="D870" s="213"/>
      <c r="E870" s="213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3"/>
      <c r="AD870" s="213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4"/>
      <c r="AP870" s="214"/>
      <c r="AQ870" s="214"/>
      <c r="AR870" s="215"/>
    </row>
    <row r="871" spans="1:44" s="216" customFormat="1" ht="6.75" customHeight="1">
      <c r="A871" s="213"/>
      <c r="B871" s="213"/>
      <c r="C871" s="213"/>
      <c r="D871" s="213"/>
      <c r="E871" s="213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3"/>
      <c r="AD871" s="213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4"/>
      <c r="AP871" s="214"/>
      <c r="AQ871" s="214"/>
      <c r="AR871" s="215"/>
    </row>
    <row r="872" spans="1:44" s="216" customFormat="1" ht="6.75" customHeight="1">
      <c r="A872" s="213"/>
      <c r="B872" s="213"/>
      <c r="C872" s="213"/>
      <c r="D872" s="213"/>
      <c r="E872" s="213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3"/>
      <c r="AD872" s="213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4"/>
      <c r="AP872" s="214"/>
      <c r="AQ872" s="214"/>
      <c r="AR872" s="215"/>
    </row>
    <row r="873" spans="1:44" s="216" customFormat="1" ht="6.75" customHeight="1">
      <c r="A873" s="213"/>
      <c r="B873" s="213"/>
      <c r="C873" s="213"/>
      <c r="D873" s="213"/>
      <c r="E873" s="213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3"/>
      <c r="AD873" s="213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4"/>
      <c r="AP873" s="214"/>
      <c r="AQ873" s="214"/>
      <c r="AR873" s="215"/>
    </row>
    <row r="874" spans="1:44" s="216" customFormat="1" ht="6.75" customHeight="1">
      <c r="A874" s="213"/>
      <c r="B874" s="213"/>
      <c r="C874" s="213"/>
      <c r="D874" s="213"/>
      <c r="E874" s="213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  <c r="AA874" s="213"/>
      <c r="AB874" s="213"/>
      <c r="AC874" s="213"/>
      <c r="AD874" s="213"/>
      <c r="AE874" s="213"/>
      <c r="AF874" s="213"/>
      <c r="AG874" s="213"/>
      <c r="AH874" s="213"/>
      <c r="AI874" s="213"/>
      <c r="AJ874" s="213"/>
      <c r="AK874" s="213"/>
      <c r="AL874" s="213"/>
      <c r="AM874" s="213"/>
      <c r="AN874" s="213"/>
      <c r="AO874" s="214"/>
      <c r="AP874" s="214"/>
      <c r="AQ874" s="214"/>
      <c r="AR874" s="215"/>
    </row>
    <row r="875" spans="1:44" s="216" customFormat="1" ht="6.75" customHeight="1">
      <c r="A875" s="213"/>
      <c r="B875" s="213"/>
      <c r="C875" s="213"/>
      <c r="D875" s="213"/>
      <c r="E875" s="213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  <c r="AA875" s="213"/>
      <c r="AB875" s="213"/>
      <c r="AC875" s="213"/>
      <c r="AD875" s="213"/>
      <c r="AE875" s="213"/>
      <c r="AF875" s="213"/>
      <c r="AG875" s="213"/>
      <c r="AH875" s="213"/>
      <c r="AI875" s="213"/>
      <c r="AJ875" s="213"/>
      <c r="AK875" s="213"/>
      <c r="AL875" s="213"/>
      <c r="AM875" s="213"/>
      <c r="AN875" s="213"/>
      <c r="AO875" s="214"/>
      <c r="AP875" s="214"/>
      <c r="AQ875" s="214"/>
      <c r="AR875" s="215"/>
    </row>
    <row r="876" spans="1:44" s="216" customFormat="1" ht="6.75" customHeight="1">
      <c r="A876" s="213"/>
      <c r="B876" s="213"/>
      <c r="C876" s="213"/>
      <c r="D876" s="213"/>
      <c r="E876" s="213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4"/>
      <c r="AP876" s="214"/>
      <c r="AQ876" s="214"/>
      <c r="AR876" s="215"/>
    </row>
    <row r="877" spans="1:44" s="216" customFormat="1" ht="6.75" customHeight="1">
      <c r="A877" s="213"/>
      <c r="B877" s="213"/>
      <c r="C877" s="213"/>
      <c r="D877" s="213"/>
      <c r="E877" s="213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4"/>
      <c r="AP877" s="214"/>
      <c r="AQ877" s="214"/>
      <c r="AR877" s="215"/>
    </row>
    <row r="878" spans="1:44" s="216" customFormat="1" ht="6.75" customHeight="1">
      <c r="A878" s="213"/>
      <c r="B878" s="213"/>
      <c r="C878" s="213"/>
      <c r="D878" s="213"/>
      <c r="E878" s="213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4"/>
      <c r="AP878" s="214"/>
      <c r="AQ878" s="214"/>
      <c r="AR878" s="215"/>
    </row>
    <row r="879" spans="1:44" s="216" customFormat="1" ht="6.75" customHeight="1">
      <c r="A879" s="213"/>
      <c r="B879" s="213"/>
      <c r="C879" s="213"/>
      <c r="D879" s="213"/>
      <c r="E879" s="213"/>
      <c r="F879" s="213"/>
      <c r="G879" s="213"/>
      <c r="H879" s="213"/>
      <c r="I879" s="213"/>
      <c r="J879" s="213"/>
      <c r="K879" s="213"/>
      <c r="L879" s="213"/>
      <c r="M879" s="213"/>
      <c r="N879" s="213"/>
      <c r="O879" s="213"/>
      <c r="P879" s="213"/>
      <c r="Q879" s="213"/>
      <c r="R879" s="213"/>
      <c r="S879" s="213"/>
      <c r="T879" s="213"/>
      <c r="U879" s="213"/>
      <c r="V879" s="213"/>
      <c r="W879" s="213"/>
      <c r="X879" s="213"/>
      <c r="Y879" s="213"/>
      <c r="Z879" s="213"/>
      <c r="AA879" s="213"/>
      <c r="AB879" s="213"/>
      <c r="AC879" s="213"/>
      <c r="AD879" s="213"/>
      <c r="AE879" s="213"/>
      <c r="AF879" s="213"/>
      <c r="AG879" s="213"/>
      <c r="AH879" s="213"/>
      <c r="AI879" s="213"/>
      <c r="AJ879" s="213"/>
      <c r="AK879" s="213"/>
      <c r="AL879" s="213"/>
      <c r="AM879" s="213"/>
      <c r="AN879" s="213"/>
      <c r="AO879" s="214"/>
      <c r="AP879" s="214"/>
      <c r="AQ879" s="214"/>
      <c r="AR879" s="215"/>
    </row>
    <row r="880" spans="1:44" s="216" customFormat="1" ht="6.75" customHeight="1">
      <c r="A880" s="213"/>
      <c r="B880" s="213"/>
      <c r="C880" s="213"/>
      <c r="D880" s="213"/>
      <c r="E880" s="213"/>
      <c r="F880" s="213"/>
      <c r="G880" s="213"/>
      <c r="H880" s="213"/>
      <c r="I880" s="213"/>
      <c r="J880" s="213"/>
      <c r="K880" s="213"/>
      <c r="L880" s="213"/>
      <c r="M880" s="213"/>
      <c r="N880" s="213"/>
      <c r="O880" s="213"/>
      <c r="P880" s="213"/>
      <c r="Q880" s="213"/>
      <c r="R880" s="213"/>
      <c r="S880" s="213"/>
      <c r="T880" s="213"/>
      <c r="U880" s="213"/>
      <c r="V880" s="213"/>
      <c r="W880" s="213"/>
      <c r="X880" s="213"/>
      <c r="Y880" s="213"/>
      <c r="Z880" s="213"/>
      <c r="AA880" s="213"/>
      <c r="AB880" s="213"/>
      <c r="AC880" s="213"/>
      <c r="AD880" s="213"/>
      <c r="AE880" s="213"/>
      <c r="AF880" s="213"/>
      <c r="AG880" s="213"/>
      <c r="AH880" s="213"/>
      <c r="AI880" s="213"/>
      <c r="AJ880" s="213"/>
      <c r="AK880" s="213"/>
      <c r="AL880" s="213"/>
      <c r="AM880" s="213"/>
      <c r="AN880" s="213"/>
      <c r="AO880" s="214"/>
      <c r="AP880" s="214"/>
      <c r="AQ880" s="214"/>
      <c r="AR880" s="215"/>
    </row>
    <row r="881" spans="1:44" s="216" customFormat="1" ht="6.75" customHeight="1">
      <c r="A881" s="213"/>
      <c r="B881" s="213"/>
      <c r="C881" s="213"/>
      <c r="D881" s="213"/>
      <c r="E881" s="213"/>
      <c r="F881" s="213"/>
      <c r="G881" s="213"/>
      <c r="H881" s="213"/>
      <c r="I881" s="213"/>
      <c r="J881" s="213"/>
      <c r="K881" s="213"/>
      <c r="L881" s="213"/>
      <c r="M881" s="213"/>
      <c r="N881" s="213"/>
      <c r="O881" s="213"/>
      <c r="P881" s="213"/>
      <c r="Q881" s="213"/>
      <c r="R881" s="213"/>
      <c r="S881" s="213"/>
      <c r="T881" s="213"/>
      <c r="U881" s="213"/>
      <c r="V881" s="213"/>
      <c r="W881" s="213"/>
      <c r="X881" s="213"/>
      <c r="Y881" s="213"/>
      <c r="Z881" s="213"/>
      <c r="AA881" s="213"/>
      <c r="AB881" s="213"/>
      <c r="AC881" s="213"/>
      <c r="AD881" s="213"/>
      <c r="AE881" s="213"/>
      <c r="AF881" s="213"/>
      <c r="AG881" s="213"/>
      <c r="AH881" s="213"/>
      <c r="AI881" s="213"/>
      <c r="AJ881" s="213"/>
      <c r="AK881" s="213"/>
      <c r="AL881" s="213"/>
      <c r="AM881" s="213"/>
      <c r="AN881" s="213"/>
      <c r="AO881" s="214"/>
      <c r="AP881" s="214"/>
      <c r="AQ881" s="214"/>
      <c r="AR881" s="215"/>
    </row>
    <row r="882" spans="1:44" s="216" customFormat="1" ht="6.75" customHeight="1">
      <c r="A882" s="213"/>
      <c r="B882" s="213"/>
      <c r="C882" s="213"/>
      <c r="D882" s="213"/>
      <c r="E882" s="213"/>
      <c r="F882" s="213"/>
      <c r="G882" s="213"/>
      <c r="H882" s="213"/>
      <c r="I882" s="213"/>
      <c r="J882" s="213"/>
      <c r="K882" s="213"/>
      <c r="L882" s="213"/>
      <c r="M882" s="213"/>
      <c r="N882" s="213"/>
      <c r="O882" s="213"/>
      <c r="P882" s="213"/>
      <c r="Q882" s="213"/>
      <c r="R882" s="213"/>
      <c r="S882" s="213"/>
      <c r="T882" s="213"/>
      <c r="U882" s="213"/>
      <c r="V882" s="213"/>
      <c r="W882" s="213"/>
      <c r="X882" s="213"/>
      <c r="Y882" s="213"/>
      <c r="Z882" s="213"/>
      <c r="AA882" s="213"/>
      <c r="AB882" s="213"/>
      <c r="AC882" s="213"/>
      <c r="AD882" s="213"/>
      <c r="AE882" s="213"/>
      <c r="AF882" s="213"/>
      <c r="AG882" s="213"/>
      <c r="AH882" s="213"/>
      <c r="AI882" s="213"/>
      <c r="AJ882" s="213"/>
      <c r="AK882" s="213"/>
      <c r="AL882" s="213"/>
      <c r="AM882" s="213"/>
      <c r="AN882" s="213"/>
      <c r="AO882" s="214"/>
      <c r="AP882" s="214"/>
      <c r="AQ882" s="214"/>
      <c r="AR882" s="215"/>
    </row>
    <row r="883" spans="1:44" s="216" customFormat="1" ht="6.75" customHeight="1">
      <c r="A883" s="213"/>
      <c r="B883" s="213"/>
      <c r="C883" s="213"/>
      <c r="D883" s="213"/>
      <c r="E883" s="213"/>
      <c r="F883" s="213"/>
      <c r="G883" s="213"/>
      <c r="H883" s="213"/>
      <c r="I883" s="213"/>
      <c r="J883" s="213"/>
      <c r="K883" s="213"/>
      <c r="L883" s="213"/>
      <c r="M883" s="213"/>
      <c r="N883" s="213"/>
      <c r="O883" s="213"/>
      <c r="P883" s="213"/>
      <c r="Q883" s="213"/>
      <c r="R883" s="213"/>
      <c r="S883" s="213"/>
      <c r="T883" s="213"/>
      <c r="U883" s="213"/>
      <c r="V883" s="213"/>
      <c r="W883" s="213"/>
      <c r="X883" s="213"/>
      <c r="Y883" s="213"/>
      <c r="Z883" s="213"/>
      <c r="AA883" s="213"/>
      <c r="AB883" s="213"/>
      <c r="AC883" s="213"/>
      <c r="AD883" s="213"/>
      <c r="AE883" s="213"/>
      <c r="AF883" s="213"/>
      <c r="AG883" s="213"/>
      <c r="AH883" s="213"/>
      <c r="AI883" s="213"/>
      <c r="AJ883" s="213"/>
      <c r="AK883" s="213"/>
      <c r="AL883" s="213"/>
      <c r="AM883" s="213"/>
      <c r="AN883" s="213"/>
      <c r="AO883" s="214"/>
      <c r="AP883" s="214"/>
      <c r="AQ883" s="214"/>
      <c r="AR883" s="215"/>
    </row>
    <row r="884" spans="1:44" s="216" customFormat="1" ht="6.75" customHeight="1">
      <c r="A884" s="213"/>
      <c r="B884" s="213"/>
      <c r="C884" s="213"/>
      <c r="D884" s="213"/>
      <c r="E884" s="213"/>
      <c r="F884" s="213"/>
      <c r="G884" s="213"/>
      <c r="H884" s="213"/>
      <c r="I884" s="213"/>
      <c r="J884" s="213"/>
      <c r="K884" s="213"/>
      <c r="L884" s="213"/>
      <c r="M884" s="213"/>
      <c r="N884" s="213"/>
      <c r="O884" s="213"/>
      <c r="P884" s="213"/>
      <c r="Q884" s="213"/>
      <c r="R884" s="213"/>
      <c r="S884" s="213"/>
      <c r="T884" s="213"/>
      <c r="U884" s="213"/>
      <c r="V884" s="213"/>
      <c r="W884" s="213"/>
      <c r="X884" s="213"/>
      <c r="Y884" s="213"/>
      <c r="Z884" s="213"/>
      <c r="AA884" s="213"/>
      <c r="AB884" s="213"/>
      <c r="AC884" s="213"/>
      <c r="AD884" s="213"/>
      <c r="AE884" s="213"/>
      <c r="AF884" s="213"/>
      <c r="AG884" s="213"/>
      <c r="AH884" s="213"/>
      <c r="AI884" s="213"/>
      <c r="AJ884" s="213"/>
      <c r="AK884" s="213"/>
      <c r="AL884" s="213"/>
      <c r="AM884" s="213"/>
      <c r="AN884" s="213"/>
      <c r="AO884" s="214"/>
      <c r="AP884" s="214"/>
      <c r="AQ884" s="214"/>
      <c r="AR884" s="215"/>
    </row>
    <row r="885" spans="1:44" s="216" customFormat="1" ht="6.75" customHeight="1">
      <c r="A885" s="213"/>
      <c r="B885" s="213"/>
      <c r="C885" s="213"/>
      <c r="D885" s="213"/>
      <c r="E885" s="213"/>
      <c r="F885" s="213"/>
      <c r="G885" s="213"/>
      <c r="H885" s="213"/>
      <c r="I885" s="213"/>
      <c r="J885" s="213"/>
      <c r="K885" s="213"/>
      <c r="L885" s="213"/>
      <c r="M885" s="213"/>
      <c r="N885" s="213"/>
      <c r="O885" s="213"/>
      <c r="P885" s="213"/>
      <c r="Q885" s="213"/>
      <c r="R885" s="213"/>
      <c r="S885" s="213"/>
      <c r="T885" s="213"/>
      <c r="U885" s="213"/>
      <c r="V885" s="213"/>
      <c r="W885" s="213"/>
      <c r="X885" s="213"/>
      <c r="Y885" s="213"/>
      <c r="Z885" s="213"/>
      <c r="AA885" s="213"/>
      <c r="AB885" s="213"/>
      <c r="AC885" s="213"/>
      <c r="AD885" s="213"/>
      <c r="AE885" s="213"/>
      <c r="AF885" s="213"/>
      <c r="AG885" s="213"/>
      <c r="AH885" s="213"/>
      <c r="AI885" s="213"/>
      <c r="AJ885" s="213"/>
      <c r="AK885" s="213"/>
      <c r="AL885" s="213"/>
      <c r="AM885" s="213"/>
      <c r="AN885" s="213"/>
      <c r="AO885" s="214"/>
      <c r="AP885" s="214"/>
      <c r="AQ885" s="214"/>
      <c r="AR885" s="215"/>
    </row>
    <row r="886" spans="1:44" s="216" customFormat="1" ht="6.75" customHeight="1">
      <c r="A886" s="213"/>
      <c r="B886" s="213"/>
      <c r="C886" s="213"/>
      <c r="D886" s="213"/>
      <c r="E886" s="213"/>
      <c r="F886" s="213"/>
      <c r="G886" s="213"/>
      <c r="H886" s="213"/>
      <c r="I886" s="213"/>
      <c r="J886" s="213"/>
      <c r="K886" s="213"/>
      <c r="L886" s="213"/>
      <c r="M886" s="213"/>
      <c r="N886" s="213"/>
      <c r="O886" s="213"/>
      <c r="P886" s="213"/>
      <c r="Q886" s="213"/>
      <c r="R886" s="213"/>
      <c r="S886" s="213"/>
      <c r="T886" s="213"/>
      <c r="U886" s="213"/>
      <c r="V886" s="213"/>
      <c r="W886" s="213"/>
      <c r="X886" s="213"/>
      <c r="Y886" s="213"/>
      <c r="Z886" s="213"/>
      <c r="AA886" s="213"/>
      <c r="AB886" s="213"/>
      <c r="AC886" s="213"/>
      <c r="AD886" s="213"/>
      <c r="AE886" s="213"/>
      <c r="AF886" s="213"/>
      <c r="AG886" s="213"/>
      <c r="AH886" s="213"/>
      <c r="AI886" s="213"/>
      <c r="AJ886" s="213"/>
      <c r="AK886" s="213"/>
      <c r="AL886" s="213"/>
      <c r="AM886" s="213"/>
      <c r="AN886" s="213"/>
      <c r="AO886" s="214"/>
      <c r="AP886" s="214"/>
      <c r="AQ886" s="214"/>
      <c r="AR886" s="215"/>
    </row>
    <row r="887" spans="1:44" s="216" customFormat="1" ht="6.75" customHeight="1">
      <c r="A887" s="213"/>
      <c r="B887" s="213"/>
      <c r="C887" s="213"/>
      <c r="D887" s="213"/>
      <c r="E887" s="213"/>
      <c r="F887" s="213"/>
      <c r="G887" s="213"/>
      <c r="H887" s="213"/>
      <c r="I887" s="213"/>
      <c r="J887" s="213"/>
      <c r="K887" s="213"/>
      <c r="L887" s="213"/>
      <c r="M887" s="213"/>
      <c r="N887" s="213"/>
      <c r="O887" s="213"/>
      <c r="P887" s="213"/>
      <c r="Q887" s="213"/>
      <c r="R887" s="213"/>
      <c r="S887" s="213"/>
      <c r="T887" s="213"/>
      <c r="U887" s="213"/>
      <c r="V887" s="213"/>
      <c r="W887" s="213"/>
      <c r="X887" s="213"/>
      <c r="Y887" s="213"/>
      <c r="Z887" s="213"/>
      <c r="AA887" s="213"/>
      <c r="AB887" s="213"/>
      <c r="AC887" s="213"/>
      <c r="AD887" s="213"/>
      <c r="AE887" s="213"/>
      <c r="AF887" s="213"/>
      <c r="AG887" s="213"/>
      <c r="AH887" s="213"/>
      <c r="AI887" s="213"/>
      <c r="AJ887" s="213"/>
      <c r="AK887" s="213"/>
      <c r="AL887" s="213"/>
      <c r="AM887" s="213"/>
      <c r="AN887" s="213"/>
      <c r="AO887" s="214"/>
      <c r="AP887" s="214"/>
      <c r="AQ887" s="214"/>
      <c r="AR887" s="215"/>
    </row>
    <row r="888" spans="1:44" s="216" customFormat="1" ht="6.75" customHeight="1">
      <c r="A888" s="213"/>
      <c r="B888" s="213"/>
      <c r="C888" s="213"/>
      <c r="D888" s="213"/>
      <c r="E888" s="213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  <c r="AA888" s="213"/>
      <c r="AB888" s="213"/>
      <c r="AC888" s="213"/>
      <c r="AD888" s="213"/>
      <c r="AE888" s="213"/>
      <c r="AF888" s="213"/>
      <c r="AG888" s="213"/>
      <c r="AH888" s="213"/>
      <c r="AI888" s="213"/>
      <c r="AJ888" s="213"/>
      <c r="AK888" s="213"/>
      <c r="AL888" s="213"/>
      <c r="AM888" s="213"/>
      <c r="AN888" s="213"/>
      <c r="AO888" s="214"/>
      <c r="AP888" s="214"/>
      <c r="AQ888" s="214"/>
      <c r="AR888" s="215"/>
    </row>
    <row r="889" spans="1:44" s="216" customFormat="1" ht="6.75" customHeight="1">
      <c r="A889" s="213"/>
      <c r="B889" s="213"/>
      <c r="C889" s="213"/>
      <c r="D889" s="213"/>
      <c r="E889" s="213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  <c r="AA889" s="213"/>
      <c r="AB889" s="213"/>
      <c r="AC889" s="213"/>
      <c r="AD889" s="213"/>
      <c r="AE889" s="213"/>
      <c r="AF889" s="213"/>
      <c r="AG889" s="213"/>
      <c r="AH889" s="213"/>
      <c r="AI889" s="213"/>
      <c r="AJ889" s="213"/>
      <c r="AK889" s="213"/>
      <c r="AL889" s="213"/>
      <c r="AM889" s="213"/>
      <c r="AN889" s="213"/>
      <c r="AO889" s="214"/>
      <c r="AP889" s="214"/>
      <c r="AQ889" s="214"/>
      <c r="AR889" s="215"/>
    </row>
    <row r="890" spans="1:44" s="216" customFormat="1" ht="6.75" customHeight="1">
      <c r="A890" s="213"/>
      <c r="B890" s="213"/>
      <c r="C890" s="213"/>
      <c r="D890" s="213"/>
      <c r="E890" s="213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  <c r="AA890" s="213"/>
      <c r="AB890" s="213"/>
      <c r="AC890" s="213"/>
      <c r="AD890" s="213"/>
      <c r="AE890" s="213"/>
      <c r="AF890" s="213"/>
      <c r="AG890" s="213"/>
      <c r="AH890" s="213"/>
      <c r="AI890" s="213"/>
      <c r="AJ890" s="213"/>
      <c r="AK890" s="213"/>
      <c r="AL890" s="213"/>
      <c r="AM890" s="213"/>
      <c r="AN890" s="213"/>
      <c r="AO890" s="214"/>
      <c r="AP890" s="214"/>
      <c r="AQ890" s="214"/>
      <c r="AR890" s="215"/>
    </row>
    <row r="891" spans="1:44" s="216" customFormat="1" ht="6.75" customHeight="1">
      <c r="A891" s="213"/>
      <c r="B891" s="213"/>
      <c r="C891" s="213"/>
      <c r="D891" s="213"/>
      <c r="E891" s="213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  <c r="AA891" s="213"/>
      <c r="AB891" s="213"/>
      <c r="AC891" s="213"/>
      <c r="AD891" s="213"/>
      <c r="AE891" s="213"/>
      <c r="AF891" s="213"/>
      <c r="AG891" s="213"/>
      <c r="AH891" s="213"/>
      <c r="AI891" s="213"/>
      <c r="AJ891" s="213"/>
      <c r="AK891" s="213"/>
      <c r="AL891" s="213"/>
      <c r="AM891" s="213"/>
      <c r="AN891" s="213"/>
      <c r="AO891" s="214"/>
      <c r="AP891" s="214"/>
      <c r="AQ891" s="214"/>
      <c r="AR891" s="215"/>
    </row>
    <row r="892" spans="1:44" s="216" customFormat="1" ht="6.75" customHeight="1">
      <c r="A892" s="213"/>
      <c r="B892" s="213"/>
      <c r="C892" s="213"/>
      <c r="D892" s="213"/>
      <c r="E892" s="213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  <c r="AA892" s="213"/>
      <c r="AB892" s="213"/>
      <c r="AC892" s="213"/>
      <c r="AD892" s="213"/>
      <c r="AE892" s="213"/>
      <c r="AF892" s="213"/>
      <c r="AG892" s="213"/>
      <c r="AH892" s="213"/>
      <c r="AI892" s="213"/>
      <c r="AJ892" s="213"/>
      <c r="AK892" s="213"/>
      <c r="AL892" s="213"/>
      <c r="AM892" s="213"/>
      <c r="AN892" s="213"/>
      <c r="AO892" s="214"/>
      <c r="AP892" s="214"/>
      <c r="AQ892" s="214"/>
      <c r="AR892" s="215"/>
    </row>
    <row r="893" spans="1:44" s="216" customFormat="1" ht="6.75" customHeight="1">
      <c r="A893" s="213"/>
      <c r="B893" s="213"/>
      <c r="C893" s="213"/>
      <c r="D893" s="213"/>
      <c r="E893" s="213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  <c r="AA893" s="213"/>
      <c r="AB893" s="213"/>
      <c r="AC893" s="213"/>
      <c r="AD893" s="213"/>
      <c r="AE893" s="213"/>
      <c r="AF893" s="213"/>
      <c r="AG893" s="213"/>
      <c r="AH893" s="213"/>
      <c r="AI893" s="213"/>
      <c r="AJ893" s="213"/>
      <c r="AK893" s="213"/>
      <c r="AL893" s="213"/>
      <c r="AM893" s="213"/>
      <c r="AN893" s="213"/>
      <c r="AO893" s="214"/>
      <c r="AP893" s="214"/>
      <c r="AQ893" s="214"/>
      <c r="AR893" s="215"/>
    </row>
    <row r="894" spans="1:44" s="216" customFormat="1" ht="6.75" customHeight="1">
      <c r="A894" s="213"/>
      <c r="B894" s="213"/>
      <c r="C894" s="213"/>
      <c r="D894" s="213"/>
      <c r="E894" s="213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  <c r="AA894" s="213"/>
      <c r="AB894" s="213"/>
      <c r="AC894" s="213"/>
      <c r="AD894" s="213"/>
      <c r="AE894" s="213"/>
      <c r="AF894" s="213"/>
      <c r="AG894" s="213"/>
      <c r="AH894" s="213"/>
      <c r="AI894" s="213"/>
      <c r="AJ894" s="213"/>
      <c r="AK894" s="213"/>
      <c r="AL894" s="213"/>
      <c r="AM894" s="213"/>
      <c r="AN894" s="213"/>
      <c r="AO894" s="214"/>
      <c r="AP894" s="214"/>
      <c r="AQ894" s="214"/>
      <c r="AR894" s="215"/>
    </row>
    <row r="895" spans="1:44" s="216" customFormat="1" ht="6.75" customHeight="1">
      <c r="A895" s="213"/>
      <c r="B895" s="213"/>
      <c r="C895" s="213"/>
      <c r="D895" s="213"/>
      <c r="E895" s="213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  <c r="AA895" s="213"/>
      <c r="AB895" s="213"/>
      <c r="AC895" s="213"/>
      <c r="AD895" s="213"/>
      <c r="AE895" s="213"/>
      <c r="AF895" s="213"/>
      <c r="AG895" s="213"/>
      <c r="AH895" s="213"/>
      <c r="AI895" s="213"/>
      <c r="AJ895" s="213"/>
      <c r="AK895" s="213"/>
      <c r="AL895" s="213"/>
      <c r="AM895" s="213"/>
      <c r="AN895" s="213"/>
      <c r="AO895" s="214"/>
      <c r="AP895" s="214"/>
      <c r="AQ895" s="214"/>
      <c r="AR895" s="215"/>
    </row>
    <row r="896" spans="1:44" s="216" customFormat="1" ht="6.75" customHeight="1">
      <c r="A896" s="213"/>
      <c r="B896" s="213"/>
      <c r="C896" s="213"/>
      <c r="D896" s="213"/>
      <c r="E896" s="213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  <c r="AA896" s="213"/>
      <c r="AB896" s="213"/>
      <c r="AC896" s="213"/>
      <c r="AD896" s="213"/>
      <c r="AE896" s="213"/>
      <c r="AF896" s="213"/>
      <c r="AG896" s="213"/>
      <c r="AH896" s="213"/>
      <c r="AI896" s="213"/>
      <c r="AJ896" s="213"/>
      <c r="AK896" s="213"/>
      <c r="AL896" s="213"/>
      <c r="AM896" s="213"/>
      <c r="AN896" s="213"/>
      <c r="AO896" s="214"/>
      <c r="AP896" s="214"/>
      <c r="AQ896" s="214"/>
      <c r="AR896" s="215"/>
    </row>
    <row r="897" spans="1:44" s="216" customFormat="1" ht="6.75" customHeight="1">
      <c r="A897" s="213"/>
      <c r="B897" s="213"/>
      <c r="C897" s="213"/>
      <c r="D897" s="213"/>
      <c r="E897" s="213"/>
      <c r="F897" s="213"/>
      <c r="G897" s="213"/>
      <c r="H897" s="213"/>
      <c r="I897" s="213"/>
      <c r="J897" s="213"/>
      <c r="K897" s="213"/>
      <c r="L897" s="213"/>
      <c r="M897" s="213"/>
      <c r="N897" s="213"/>
      <c r="O897" s="213"/>
      <c r="P897" s="213"/>
      <c r="Q897" s="213"/>
      <c r="R897" s="213"/>
      <c r="S897" s="213"/>
      <c r="T897" s="213"/>
      <c r="U897" s="213"/>
      <c r="V897" s="213"/>
      <c r="W897" s="213"/>
      <c r="X897" s="213"/>
      <c r="Y897" s="213"/>
      <c r="Z897" s="213"/>
      <c r="AA897" s="213"/>
      <c r="AB897" s="213"/>
      <c r="AC897" s="213"/>
      <c r="AD897" s="213"/>
      <c r="AE897" s="213"/>
      <c r="AF897" s="213"/>
      <c r="AG897" s="213"/>
      <c r="AH897" s="213"/>
      <c r="AI897" s="213"/>
      <c r="AJ897" s="213"/>
      <c r="AK897" s="213"/>
      <c r="AL897" s="213"/>
      <c r="AM897" s="213"/>
      <c r="AN897" s="213"/>
      <c r="AO897" s="214"/>
      <c r="AP897" s="214"/>
      <c r="AQ897" s="214"/>
      <c r="AR897" s="215"/>
    </row>
    <row r="898" spans="1:44" s="216" customFormat="1" ht="6.75" customHeight="1">
      <c r="A898" s="213"/>
      <c r="B898" s="213"/>
      <c r="C898" s="213"/>
      <c r="D898" s="213"/>
      <c r="E898" s="213"/>
      <c r="F898" s="213"/>
      <c r="G898" s="213"/>
      <c r="H898" s="213"/>
      <c r="I898" s="213"/>
      <c r="J898" s="213"/>
      <c r="K898" s="213"/>
      <c r="L898" s="213"/>
      <c r="M898" s="213"/>
      <c r="N898" s="213"/>
      <c r="O898" s="213"/>
      <c r="P898" s="213"/>
      <c r="Q898" s="213"/>
      <c r="R898" s="213"/>
      <c r="S898" s="213"/>
      <c r="T898" s="213"/>
      <c r="U898" s="213"/>
      <c r="V898" s="213"/>
      <c r="W898" s="213"/>
      <c r="X898" s="213"/>
      <c r="Y898" s="213"/>
      <c r="Z898" s="213"/>
      <c r="AA898" s="213"/>
      <c r="AB898" s="213"/>
      <c r="AC898" s="213"/>
      <c r="AD898" s="213"/>
      <c r="AE898" s="213"/>
      <c r="AF898" s="213"/>
      <c r="AG898" s="213"/>
      <c r="AH898" s="213"/>
      <c r="AI898" s="213"/>
      <c r="AJ898" s="213"/>
      <c r="AK898" s="213"/>
      <c r="AL898" s="213"/>
      <c r="AM898" s="213"/>
      <c r="AN898" s="213"/>
      <c r="AO898" s="214"/>
      <c r="AP898" s="214"/>
      <c r="AQ898" s="214"/>
      <c r="AR898" s="215"/>
    </row>
    <row r="899" spans="1:44" s="216" customFormat="1" ht="6.75" customHeight="1">
      <c r="A899" s="213"/>
      <c r="B899" s="213"/>
      <c r="C899" s="213"/>
      <c r="D899" s="213"/>
      <c r="E899" s="213"/>
      <c r="F899" s="213"/>
      <c r="G899" s="213"/>
      <c r="H899" s="213"/>
      <c r="I899" s="213"/>
      <c r="J899" s="213"/>
      <c r="K899" s="213"/>
      <c r="L899" s="213"/>
      <c r="M899" s="213"/>
      <c r="N899" s="213"/>
      <c r="O899" s="213"/>
      <c r="P899" s="213"/>
      <c r="Q899" s="213"/>
      <c r="R899" s="213"/>
      <c r="S899" s="213"/>
      <c r="T899" s="213"/>
      <c r="U899" s="213"/>
      <c r="V899" s="213"/>
      <c r="W899" s="213"/>
      <c r="X899" s="213"/>
      <c r="Y899" s="213"/>
      <c r="Z899" s="213"/>
      <c r="AA899" s="213"/>
      <c r="AB899" s="213"/>
      <c r="AC899" s="213"/>
      <c r="AD899" s="213"/>
      <c r="AE899" s="213"/>
      <c r="AF899" s="213"/>
      <c r="AG899" s="213"/>
      <c r="AH899" s="213"/>
      <c r="AI899" s="213"/>
      <c r="AJ899" s="213"/>
      <c r="AK899" s="213"/>
      <c r="AL899" s="213"/>
      <c r="AM899" s="213"/>
      <c r="AN899" s="213"/>
      <c r="AO899" s="214"/>
      <c r="AP899" s="214"/>
      <c r="AQ899" s="214"/>
      <c r="AR899" s="215"/>
    </row>
    <row r="900" spans="1:44" s="216" customFormat="1" ht="6.75" customHeight="1">
      <c r="A900" s="213"/>
      <c r="B900" s="213"/>
      <c r="C900" s="213"/>
      <c r="D900" s="213"/>
      <c r="E900" s="213"/>
      <c r="F900" s="213"/>
      <c r="G900" s="213"/>
      <c r="H900" s="213"/>
      <c r="I900" s="213"/>
      <c r="J900" s="213"/>
      <c r="K900" s="213"/>
      <c r="L900" s="213"/>
      <c r="M900" s="213"/>
      <c r="N900" s="213"/>
      <c r="O900" s="213"/>
      <c r="P900" s="213"/>
      <c r="Q900" s="213"/>
      <c r="R900" s="213"/>
      <c r="S900" s="213"/>
      <c r="T900" s="213"/>
      <c r="U900" s="213"/>
      <c r="V900" s="213"/>
      <c r="W900" s="213"/>
      <c r="X900" s="213"/>
      <c r="Y900" s="213"/>
      <c r="Z900" s="213"/>
      <c r="AA900" s="213"/>
      <c r="AB900" s="213"/>
      <c r="AC900" s="213"/>
      <c r="AD900" s="213"/>
      <c r="AE900" s="213"/>
      <c r="AF900" s="213"/>
      <c r="AG900" s="213"/>
      <c r="AH900" s="213"/>
      <c r="AI900" s="213"/>
      <c r="AJ900" s="213"/>
      <c r="AK900" s="213"/>
      <c r="AL900" s="213"/>
      <c r="AM900" s="213"/>
      <c r="AN900" s="213"/>
      <c r="AO900" s="214"/>
      <c r="AP900" s="214"/>
      <c r="AQ900" s="214"/>
      <c r="AR900" s="215"/>
    </row>
    <row r="901" spans="1:44" s="216" customFormat="1" ht="6.75" customHeight="1">
      <c r="A901" s="213"/>
      <c r="B901" s="213"/>
      <c r="C901" s="213"/>
      <c r="D901" s="213"/>
      <c r="E901" s="213"/>
      <c r="F901" s="213"/>
      <c r="G901" s="213"/>
      <c r="H901" s="213"/>
      <c r="I901" s="213"/>
      <c r="J901" s="213"/>
      <c r="K901" s="213"/>
      <c r="L901" s="213"/>
      <c r="M901" s="213"/>
      <c r="N901" s="213"/>
      <c r="O901" s="213"/>
      <c r="P901" s="213"/>
      <c r="Q901" s="213"/>
      <c r="R901" s="213"/>
      <c r="S901" s="213"/>
      <c r="T901" s="213"/>
      <c r="U901" s="213"/>
      <c r="V901" s="213"/>
      <c r="W901" s="213"/>
      <c r="X901" s="213"/>
      <c r="Y901" s="213"/>
      <c r="Z901" s="213"/>
      <c r="AA901" s="213"/>
      <c r="AB901" s="213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4"/>
      <c r="AP901" s="214"/>
      <c r="AQ901" s="214"/>
      <c r="AR901" s="215"/>
    </row>
    <row r="902" spans="1:44" s="216" customFormat="1" ht="6.75" customHeight="1">
      <c r="A902" s="213"/>
      <c r="B902" s="213"/>
      <c r="C902" s="213"/>
      <c r="D902" s="213"/>
      <c r="E902" s="213"/>
      <c r="F902" s="213"/>
      <c r="G902" s="213"/>
      <c r="H902" s="213"/>
      <c r="I902" s="213"/>
      <c r="J902" s="213"/>
      <c r="K902" s="213"/>
      <c r="L902" s="213"/>
      <c r="M902" s="213"/>
      <c r="N902" s="213"/>
      <c r="O902" s="213"/>
      <c r="P902" s="213"/>
      <c r="Q902" s="213"/>
      <c r="R902" s="213"/>
      <c r="S902" s="213"/>
      <c r="T902" s="213"/>
      <c r="U902" s="213"/>
      <c r="V902" s="213"/>
      <c r="W902" s="213"/>
      <c r="X902" s="213"/>
      <c r="Y902" s="213"/>
      <c r="Z902" s="213"/>
      <c r="AA902" s="213"/>
      <c r="AB902" s="213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4"/>
      <c r="AP902" s="214"/>
      <c r="AQ902" s="214"/>
      <c r="AR902" s="215"/>
    </row>
    <row r="903" spans="1:44" s="216" customFormat="1" ht="6.75" customHeight="1">
      <c r="A903" s="213"/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3"/>
      <c r="M903" s="213"/>
      <c r="N903" s="213"/>
      <c r="O903" s="213"/>
      <c r="P903" s="213"/>
      <c r="Q903" s="213"/>
      <c r="R903" s="213"/>
      <c r="S903" s="213"/>
      <c r="T903" s="213"/>
      <c r="U903" s="213"/>
      <c r="V903" s="213"/>
      <c r="W903" s="213"/>
      <c r="X903" s="213"/>
      <c r="Y903" s="213"/>
      <c r="Z903" s="213"/>
      <c r="AA903" s="213"/>
      <c r="AB903" s="213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4"/>
      <c r="AP903" s="214"/>
      <c r="AQ903" s="214"/>
      <c r="AR903" s="215"/>
    </row>
    <row r="904" spans="1:44" s="216" customFormat="1" ht="6.75" customHeight="1">
      <c r="A904" s="213"/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3"/>
      <c r="M904" s="213"/>
      <c r="N904" s="213"/>
      <c r="O904" s="213"/>
      <c r="P904" s="213"/>
      <c r="Q904" s="213"/>
      <c r="R904" s="213"/>
      <c r="S904" s="213"/>
      <c r="T904" s="213"/>
      <c r="U904" s="213"/>
      <c r="V904" s="213"/>
      <c r="W904" s="213"/>
      <c r="X904" s="213"/>
      <c r="Y904" s="213"/>
      <c r="Z904" s="213"/>
      <c r="AA904" s="213"/>
      <c r="AB904" s="213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4"/>
      <c r="AP904" s="214"/>
      <c r="AQ904" s="214"/>
      <c r="AR904" s="215"/>
    </row>
    <row r="905" spans="1:44" s="216" customFormat="1" ht="6.75" customHeight="1">
      <c r="A905" s="213"/>
      <c r="B905" s="213"/>
      <c r="C905" s="213"/>
      <c r="D905" s="213"/>
      <c r="E905" s="213"/>
      <c r="F905" s="213"/>
      <c r="G905" s="213"/>
      <c r="H905" s="213"/>
      <c r="I905" s="213"/>
      <c r="J905" s="213"/>
      <c r="K905" s="213"/>
      <c r="L905" s="213"/>
      <c r="M905" s="213"/>
      <c r="N905" s="213"/>
      <c r="O905" s="213"/>
      <c r="P905" s="213"/>
      <c r="Q905" s="213"/>
      <c r="R905" s="213"/>
      <c r="S905" s="213"/>
      <c r="T905" s="213"/>
      <c r="U905" s="213"/>
      <c r="V905" s="213"/>
      <c r="W905" s="213"/>
      <c r="X905" s="213"/>
      <c r="Y905" s="213"/>
      <c r="Z905" s="213"/>
      <c r="AA905" s="213"/>
      <c r="AB905" s="213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4"/>
      <c r="AP905" s="214"/>
      <c r="AQ905" s="214"/>
      <c r="AR905" s="215"/>
    </row>
    <row r="906" spans="1:44" s="216" customFormat="1" ht="6.75" customHeight="1">
      <c r="A906" s="213"/>
      <c r="B906" s="213"/>
      <c r="C906" s="213"/>
      <c r="D906" s="213"/>
      <c r="E906" s="213"/>
      <c r="F906" s="213"/>
      <c r="G906" s="213"/>
      <c r="H906" s="213"/>
      <c r="I906" s="213"/>
      <c r="J906" s="213"/>
      <c r="K906" s="213"/>
      <c r="L906" s="213"/>
      <c r="M906" s="213"/>
      <c r="N906" s="213"/>
      <c r="O906" s="213"/>
      <c r="P906" s="213"/>
      <c r="Q906" s="213"/>
      <c r="R906" s="213"/>
      <c r="S906" s="213"/>
      <c r="T906" s="213"/>
      <c r="U906" s="213"/>
      <c r="V906" s="213"/>
      <c r="W906" s="213"/>
      <c r="X906" s="213"/>
      <c r="Y906" s="213"/>
      <c r="Z906" s="213"/>
      <c r="AA906" s="213"/>
      <c r="AB906" s="213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4"/>
      <c r="AP906" s="214"/>
      <c r="AQ906" s="214"/>
      <c r="AR906" s="215"/>
    </row>
    <row r="907" spans="1:44" s="216" customFormat="1" ht="6.75" customHeight="1">
      <c r="A907" s="213"/>
      <c r="B907" s="213"/>
      <c r="C907" s="213"/>
      <c r="D907" s="213"/>
      <c r="E907" s="213"/>
      <c r="F907" s="213"/>
      <c r="G907" s="213"/>
      <c r="H907" s="213"/>
      <c r="I907" s="213"/>
      <c r="J907" s="213"/>
      <c r="K907" s="213"/>
      <c r="L907" s="213"/>
      <c r="M907" s="213"/>
      <c r="N907" s="213"/>
      <c r="O907" s="213"/>
      <c r="P907" s="213"/>
      <c r="Q907" s="213"/>
      <c r="R907" s="213"/>
      <c r="S907" s="213"/>
      <c r="T907" s="213"/>
      <c r="U907" s="213"/>
      <c r="V907" s="213"/>
      <c r="W907" s="213"/>
      <c r="X907" s="213"/>
      <c r="Y907" s="213"/>
      <c r="Z907" s="213"/>
      <c r="AA907" s="213"/>
      <c r="AB907" s="213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4"/>
      <c r="AP907" s="214"/>
      <c r="AQ907" s="214"/>
      <c r="AR907" s="215"/>
    </row>
    <row r="908" spans="1:44" s="216" customFormat="1" ht="6.75" customHeight="1">
      <c r="A908" s="213"/>
      <c r="B908" s="213"/>
      <c r="C908" s="213"/>
      <c r="D908" s="213"/>
      <c r="E908" s="213"/>
      <c r="F908" s="213"/>
      <c r="G908" s="213"/>
      <c r="H908" s="213"/>
      <c r="I908" s="213"/>
      <c r="J908" s="213"/>
      <c r="K908" s="213"/>
      <c r="L908" s="213"/>
      <c r="M908" s="213"/>
      <c r="N908" s="213"/>
      <c r="O908" s="213"/>
      <c r="P908" s="213"/>
      <c r="Q908" s="213"/>
      <c r="R908" s="213"/>
      <c r="S908" s="213"/>
      <c r="T908" s="213"/>
      <c r="U908" s="213"/>
      <c r="V908" s="213"/>
      <c r="W908" s="213"/>
      <c r="X908" s="213"/>
      <c r="Y908" s="213"/>
      <c r="Z908" s="213"/>
      <c r="AA908" s="213"/>
      <c r="AB908" s="213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4"/>
      <c r="AP908" s="214"/>
      <c r="AQ908" s="214"/>
      <c r="AR908" s="215"/>
    </row>
    <row r="909" spans="1:44" s="216" customFormat="1" ht="6.75" customHeight="1">
      <c r="A909" s="213"/>
      <c r="B909" s="213"/>
      <c r="C909" s="213"/>
      <c r="D909" s="213"/>
      <c r="E909" s="213"/>
      <c r="F909" s="213"/>
      <c r="G909" s="213"/>
      <c r="H909" s="213"/>
      <c r="I909" s="213"/>
      <c r="J909" s="213"/>
      <c r="K909" s="213"/>
      <c r="L909" s="213"/>
      <c r="M909" s="213"/>
      <c r="N909" s="213"/>
      <c r="O909" s="213"/>
      <c r="P909" s="213"/>
      <c r="Q909" s="213"/>
      <c r="R909" s="213"/>
      <c r="S909" s="213"/>
      <c r="T909" s="213"/>
      <c r="U909" s="213"/>
      <c r="V909" s="213"/>
      <c r="W909" s="213"/>
      <c r="X909" s="213"/>
      <c r="Y909" s="213"/>
      <c r="Z909" s="213"/>
      <c r="AA909" s="213"/>
      <c r="AB909" s="213"/>
      <c r="AC909" s="213"/>
      <c r="AD909" s="213"/>
      <c r="AE909" s="213"/>
      <c r="AF909" s="213"/>
      <c r="AG909" s="213"/>
      <c r="AH909" s="213"/>
      <c r="AI909" s="213"/>
      <c r="AJ909" s="213"/>
      <c r="AK909" s="213"/>
      <c r="AL909" s="213"/>
      <c r="AM909" s="213"/>
      <c r="AN909" s="213"/>
      <c r="AO909" s="214"/>
      <c r="AP909" s="214"/>
      <c r="AQ909" s="214"/>
      <c r="AR909" s="215"/>
    </row>
    <row r="910" spans="1:44" s="216" customFormat="1" ht="6.75" customHeight="1">
      <c r="A910" s="213"/>
      <c r="B910" s="213"/>
      <c r="C910" s="213"/>
      <c r="D910" s="213"/>
      <c r="E910" s="213"/>
      <c r="F910" s="213"/>
      <c r="G910" s="213"/>
      <c r="H910" s="213"/>
      <c r="I910" s="213"/>
      <c r="J910" s="213"/>
      <c r="K910" s="213"/>
      <c r="L910" s="213"/>
      <c r="M910" s="213"/>
      <c r="N910" s="213"/>
      <c r="O910" s="213"/>
      <c r="P910" s="213"/>
      <c r="Q910" s="213"/>
      <c r="R910" s="213"/>
      <c r="S910" s="213"/>
      <c r="T910" s="213"/>
      <c r="U910" s="213"/>
      <c r="V910" s="213"/>
      <c r="W910" s="213"/>
      <c r="X910" s="213"/>
      <c r="Y910" s="213"/>
      <c r="Z910" s="213"/>
      <c r="AA910" s="213"/>
      <c r="AB910" s="213"/>
      <c r="AC910" s="213"/>
      <c r="AD910" s="213"/>
      <c r="AE910" s="213"/>
      <c r="AF910" s="213"/>
      <c r="AG910" s="213"/>
      <c r="AH910" s="213"/>
      <c r="AI910" s="213"/>
      <c r="AJ910" s="213"/>
      <c r="AK910" s="213"/>
      <c r="AL910" s="213"/>
      <c r="AM910" s="213"/>
      <c r="AN910" s="213"/>
      <c r="AO910" s="214"/>
      <c r="AP910" s="214"/>
      <c r="AQ910" s="214"/>
      <c r="AR910" s="215"/>
    </row>
    <row r="911" spans="1:44" s="216" customFormat="1" ht="6.75" customHeight="1">
      <c r="A911" s="213"/>
      <c r="B911" s="213"/>
      <c r="C911" s="213"/>
      <c r="D911" s="213"/>
      <c r="E911" s="213"/>
      <c r="F911" s="213"/>
      <c r="G911" s="213"/>
      <c r="H911" s="213"/>
      <c r="I911" s="213"/>
      <c r="J911" s="213"/>
      <c r="K911" s="213"/>
      <c r="L911" s="213"/>
      <c r="M911" s="213"/>
      <c r="N911" s="213"/>
      <c r="O911" s="213"/>
      <c r="P911" s="213"/>
      <c r="Q911" s="213"/>
      <c r="R911" s="213"/>
      <c r="S911" s="213"/>
      <c r="T911" s="213"/>
      <c r="U911" s="213"/>
      <c r="V911" s="213"/>
      <c r="W911" s="213"/>
      <c r="X911" s="213"/>
      <c r="Y911" s="213"/>
      <c r="Z911" s="213"/>
      <c r="AA911" s="213"/>
      <c r="AB911" s="213"/>
      <c r="AC911" s="213"/>
      <c r="AD911" s="213"/>
      <c r="AE911" s="213"/>
      <c r="AF911" s="213"/>
      <c r="AG911" s="213"/>
      <c r="AH911" s="213"/>
      <c r="AI911" s="213"/>
      <c r="AJ911" s="213"/>
      <c r="AK911" s="213"/>
      <c r="AL911" s="213"/>
      <c r="AM911" s="213"/>
      <c r="AN911" s="213"/>
      <c r="AO911" s="214"/>
      <c r="AP911" s="214"/>
      <c r="AQ911" s="214"/>
      <c r="AR911" s="215"/>
    </row>
    <row r="912" spans="1:44" s="216" customFormat="1" ht="6.75" customHeight="1">
      <c r="A912" s="213"/>
      <c r="B912" s="213"/>
      <c r="C912" s="213"/>
      <c r="D912" s="213"/>
      <c r="E912" s="213"/>
      <c r="F912" s="213"/>
      <c r="G912" s="213"/>
      <c r="H912" s="213"/>
      <c r="I912" s="213"/>
      <c r="J912" s="213"/>
      <c r="K912" s="213"/>
      <c r="L912" s="213"/>
      <c r="M912" s="213"/>
      <c r="N912" s="213"/>
      <c r="O912" s="213"/>
      <c r="P912" s="213"/>
      <c r="Q912" s="213"/>
      <c r="R912" s="213"/>
      <c r="S912" s="213"/>
      <c r="T912" s="213"/>
      <c r="U912" s="213"/>
      <c r="V912" s="213"/>
      <c r="W912" s="213"/>
      <c r="X912" s="213"/>
      <c r="Y912" s="213"/>
      <c r="Z912" s="213"/>
      <c r="AA912" s="213"/>
      <c r="AB912" s="213"/>
      <c r="AC912" s="213"/>
      <c r="AD912" s="213"/>
      <c r="AE912" s="213"/>
      <c r="AF912" s="213"/>
      <c r="AG912" s="213"/>
      <c r="AH912" s="213"/>
      <c r="AI912" s="213"/>
      <c r="AJ912" s="213"/>
      <c r="AK912" s="213"/>
      <c r="AL912" s="213"/>
      <c r="AM912" s="213"/>
      <c r="AN912" s="213"/>
      <c r="AO912" s="214"/>
      <c r="AP912" s="214"/>
      <c r="AQ912" s="214"/>
      <c r="AR912" s="215"/>
    </row>
    <row r="913" spans="1:44" s="216" customFormat="1" ht="6.75" customHeight="1">
      <c r="A913" s="213"/>
      <c r="B913" s="213"/>
      <c r="C913" s="213"/>
      <c r="D913" s="213"/>
      <c r="E913" s="213"/>
      <c r="F913" s="213"/>
      <c r="G913" s="213"/>
      <c r="H913" s="213"/>
      <c r="I913" s="213"/>
      <c r="J913" s="213"/>
      <c r="K913" s="213"/>
      <c r="L913" s="213"/>
      <c r="M913" s="213"/>
      <c r="N913" s="213"/>
      <c r="O913" s="213"/>
      <c r="P913" s="213"/>
      <c r="Q913" s="213"/>
      <c r="R913" s="213"/>
      <c r="S913" s="213"/>
      <c r="T913" s="213"/>
      <c r="U913" s="213"/>
      <c r="V913" s="213"/>
      <c r="W913" s="213"/>
      <c r="X913" s="213"/>
      <c r="Y913" s="213"/>
      <c r="Z913" s="213"/>
      <c r="AA913" s="213"/>
      <c r="AB913" s="213"/>
      <c r="AC913" s="213"/>
      <c r="AD913" s="213"/>
      <c r="AE913" s="213"/>
      <c r="AF913" s="213"/>
      <c r="AG913" s="213"/>
      <c r="AH913" s="213"/>
      <c r="AI913" s="213"/>
      <c r="AJ913" s="213"/>
      <c r="AK913" s="213"/>
      <c r="AL913" s="213"/>
      <c r="AM913" s="213"/>
      <c r="AN913" s="213"/>
      <c r="AO913" s="214"/>
      <c r="AP913" s="214"/>
      <c r="AQ913" s="214"/>
      <c r="AR913" s="215"/>
    </row>
    <row r="914" spans="1:44" s="216" customFormat="1" ht="6.75" customHeight="1">
      <c r="A914" s="213"/>
      <c r="B914" s="213"/>
      <c r="C914" s="213"/>
      <c r="D914" s="213"/>
      <c r="E914" s="213"/>
      <c r="F914" s="213"/>
      <c r="G914" s="213"/>
      <c r="H914" s="213"/>
      <c r="I914" s="213"/>
      <c r="J914" s="213"/>
      <c r="K914" s="213"/>
      <c r="L914" s="213"/>
      <c r="M914" s="213"/>
      <c r="N914" s="213"/>
      <c r="O914" s="213"/>
      <c r="P914" s="213"/>
      <c r="Q914" s="213"/>
      <c r="R914" s="213"/>
      <c r="S914" s="213"/>
      <c r="T914" s="213"/>
      <c r="U914" s="213"/>
      <c r="V914" s="213"/>
      <c r="W914" s="213"/>
      <c r="X914" s="213"/>
      <c r="Y914" s="213"/>
      <c r="Z914" s="213"/>
      <c r="AA914" s="213"/>
      <c r="AB914" s="213"/>
      <c r="AC914" s="213"/>
      <c r="AD914" s="213"/>
      <c r="AE914" s="213"/>
      <c r="AF914" s="213"/>
      <c r="AG914" s="213"/>
      <c r="AH914" s="213"/>
      <c r="AI914" s="213"/>
      <c r="AJ914" s="213"/>
      <c r="AK914" s="213"/>
      <c r="AL914" s="213"/>
      <c r="AM914" s="213"/>
      <c r="AN914" s="213"/>
      <c r="AO914" s="214"/>
      <c r="AP914" s="214"/>
      <c r="AQ914" s="214"/>
      <c r="AR914" s="215"/>
    </row>
    <row r="915" spans="1:44" s="216" customFormat="1" ht="6.75" customHeight="1">
      <c r="A915" s="213"/>
      <c r="B915" s="213"/>
      <c r="C915" s="213"/>
      <c r="D915" s="213"/>
      <c r="E915" s="213"/>
      <c r="F915" s="213"/>
      <c r="G915" s="213"/>
      <c r="H915" s="213"/>
      <c r="I915" s="213"/>
      <c r="J915" s="213"/>
      <c r="K915" s="213"/>
      <c r="L915" s="213"/>
      <c r="M915" s="213"/>
      <c r="N915" s="213"/>
      <c r="O915" s="213"/>
      <c r="P915" s="213"/>
      <c r="Q915" s="213"/>
      <c r="R915" s="213"/>
      <c r="S915" s="213"/>
      <c r="T915" s="213"/>
      <c r="U915" s="213"/>
      <c r="V915" s="213"/>
      <c r="W915" s="213"/>
      <c r="X915" s="213"/>
      <c r="Y915" s="213"/>
      <c r="Z915" s="213"/>
      <c r="AA915" s="213"/>
      <c r="AB915" s="213"/>
      <c r="AC915" s="213"/>
      <c r="AD915" s="213"/>
      <c r="AE915" s="213"/>
      <c r="AF915" s="213"/>
      <c r="AG915" s="213"/>
      <c r="AH915" s="213"/>
      <c r="AI915" s="213"/>
      <c r="AJ915" s="213"/>
      <c r="AK915" s="213"/>
      <c r="AL915" s="213"/>
      <c r="AM915" s="213"/>
      <c r="AN915" s="213"/>
      <c r="AO915" s="214"/>
      <c r="AP915" s="214"/>
      <c r="AQ915" s="214"/>
      <c r="AR915" s="215"/>
    </row>
    <row r="916" spans="1:44" s="216" customFormat="1" ht="6.75" customHeight="1">
      <c r="A916" s="213"/>
      <c r="B916" s="213"/>
      <c r="C916" s="213"/>
      <c r="D916" s="213"/>
      <c r="E916" s="213"/>
      <c r="F916" s="213"/>
      <c r="G916" s="213"/>
      <c r="H916" s="213"/>
      <c r="I916" s="213"/>
      <c r="J916" s="213"/>
      <c r="K916" s="213"/>
      <c r="L916" s="213"/>
      <c r="M916" s="213"/>
      <c r="N916" s="213"/>
      <c r="O916" s="213"/>
      <c r="P916" s="213"/>
      <c r="Q916" s="213"/>
      <c r="R916" s="213"/>
      <c r="S916" s="213"/>
      <c r="T916" s="213"/>
      <c r="U916" s="213"/>
      <c r="V916" s="213"/>
      <c r="W916" s="213"/>
      <c r="X916" s="213"/>
      <c r="Y916" s="213"/>
      <c r="Z916" s="213"/>
      <c r="AA916" s="213"/>
      <c r="AB916" s="213"/>
      <c r="AC916" s="213"/>
      <c r="AD916" s="213"/>
      <c r="AE916" s="213"/>
      <c r="AF916" s="213"/>
      <c r="AG916" s="213"/>
      <c r="AH916" s="213"/>
      <c r="AI916" s="213"/>
      <c r="AJ916" s="213"/>
      <c r="AK916" s="213"/>
      <c r="AL916" s="213"/>
      <c r="AM916" s="213"/>
      <c r="AN916" s="213"/>
      <c r="AO916" s="214"/>
      <c r="AP916" s="214"/>
      <c r="AQ916" s="214"/>
      <c r="AR916" s="215"/>
    </row>
    <row r="917" spans="1:44" s="216" customFormat="1" ht="6.75" customHeight="1">
      <c r="A917" s="213"/>
      <c r="B917" s="213"/>
      <c r="C917" s="213"/>
      <c r="D917" s="213"/>
      <c r="E917" s="213"/>
      <c r="F917" s="213"/>
      <c r="G917" s="213"/>
      <c r="H917" s="213"/>
      <c r="I917" s="213"/>
      <c r="J917" s="213"/>
      <c r="K917" s="213"/>
      <c r="L917" s="213"/>
      <c r="M917" s="213"/>
      <c r="N917" s="213"/>
      <c r="O917" s="213"/>
      <c r="P917" s="213"/>
      <c r="Q917" s="213"/>
      <c r="R917" s="213"/>
      <c r="S917" s="213"/>
      <c r="T917" s="213"/>
      <c r="U917" s="213"/>
      <c r="V917" s="213"/>
      <c r="W917" s="213"/>
      <c r="X917" s="213"/>
      <c r="Y917" s="213"/>
      <c r="Z917" s="213"/>
      <c r="AA917" s="213"/>
      <c r="AB917" s="213"/>
      <c r="AC917" s="213"/>
      <c r="AD917" s="213"/>
      <c r="AE917" s="213"/>
      <c r="AF917" s="213"/>
      <c r="AG917" s="213"/>
      <c r="AH917" s="213"/>
      <c r="AI917" s="213"/>
      <c r="AJ917" s="213"/>
      <c r="AK917" s="213"/>
      <c r="AL917" s="213"/>
      <c r="AM917" s="213"/>
      <c r="AN917" s="213"/>
      <c r="AO917" s="214"/>
      <c r="AP917" s="214"/>
      <c r="AQ917" s="214"/>
      <c r="AR917" s="215"/>
    </row>
    <row r="918" spans="1:44" s="216" customFormat="1" ht="6.75" customHeight="1">
      <c r="A918" s="213"/>
      <c r="B918" s="213"/>
      <c r="C918" s="213"/>
      <c r="D918" s="213"/>
      <c r="E918" s="213"/>
      <c r="F918" s="213"/>
      <c r="G918" s="213"/>
      <c r="H918" s="213"/>
      <c r="I918" s="213"/>
      <c r="J918" s="213"/>
      <c r="K918" s="213"/>
      <c r="L918" s="213"/>
      <c r="M918" s="213"/>
      <c r="N918" s="213"/>
      <c r="O918" s="213"/>
      <c r="P918" s="213"/>
      <c r="Q918" s="213"/>
      <c r="R918" s="213"/>
      <c r="S918" s="213"/>
      <c r="T918" s="213"/>
      <c r="U918" s="213"/>
      <c r="V918" s="213"/>
      <c r="W918" s="213"/>
      <c r="X918" s="213"/>
      <c r="Y918" s="213"/>
      <c r="Z918" s="213"/>
      <c r="AA918" s="213"/>
      <c r="AB918" s="213"/>
      <c r="AC918" s="213"/>
      <c r="AD918" s="213"/>
      <c r="AE918" s="213"/>
      <c r="AF918" s="213"/>
      <c r="AG918" s="213"/>
      <c r="AH918" s="213"/>
      <c r="AI918" s="213"/>
      <c r="AJ918" s="213"/>
      <c r="AK918" s="213"/>
      <c r="AL918" s="213"/>
      <c r="AM918" s="213"/>
      <c r="AN918" s="213"/>
      <c r="AO918" s="214"/>
      <c r="AP918" s="214"/>
      <c r="AQ918" s="214"/>
      <c r="AR918" s="215"/>
    </row>
    <row r="919" spans="1:44" s="216" customFormat="1" ht="6.75" customHeight="1">
      <c r="A919" s="213"/>
      <c r="B919" s="213"/>
      <c r="C919" s="213"/>
      <c r="D919" s="213"/>
      <c r="E919" s="213"/>
      <c r="F919" s="213"/>
      <c r="G919" s="213"/>
      <c r="H919" s="213"/>
      <c r="I919" s="213"/>
      <c r="J919" s="213"/>
      <c r="K919" s="213"/>
      <c r="L919" s="213"/>
      <c r="M919" s="213"/>
      <c r="N919" s="213"/>
      <c r="O919" s="213"/>
      <c r="P919" s="213"/>
      <c r="Q919" s="213"/>
      <c r="R919" s="213"/>
      <c r="S919" s="213"/>
      <c r="T919" s="213"/>
      <c r="U919" s="213"/>
      <c r="V919" s="213"/>
      <c r="W919" s="213"/>
      <c r="X919" s="213"/>
      <c r="Y919" s="213"/>
      <c r="Z919" s="213"/>
      <c r="AA919" s="213"/>
      <c r="AB919" s="213"/>
      <c r="AC919" s="213"/>
      <c r="AD919" s="213"/>
      <c r="AE919" s="213"/>
      <c r="AF919" s="213"/>
      <c r="AG919" s="213"/>
      <c r="AH919" s="213"/>
      <c r="AI919" s="213"/>
      <c r="AJ919" s="213"/>
      <c r="AK919" s="213"/>
      <c r="AL919" s="213"/>
      <c r="AM919" s="213"/>
      <c r="AN919" s="213"/>
      <c r="AO919" s="214"/>
      <c r="AP919" s="214"/>
      <c r="AQ919" s="214"/>
      <c r="AR919" s="215"/>
    </row>
    <row r="920" spans="1:44" s="216" customFormat="1" ht="6.75" customHeight="1">
      <c r="A920" s="213"/>
      <c r="B920" s="213"/>
      <c r="C920" s="213"/>
      <c r="D920" s="213"/>
      <c r="E920" s="213"/>
      <c r="F920" s="213"/>
      <c r="G920" s="213"/>
      <c r="H920" s="213"/>
      <c r="I920" s="213"/>
      <c r="J920" s="213"/>
      <c r="K920" s="213"/>
      <c r="L920" s="213"/>
      <c r="M920" s="213"/>
      <c r="N920" s="213"/>
      <c r="O920" s="213"/>
      <c r="P920" s="213"/>
      <c r="Q920" s="213"/>
      <c r="R920" s="213"/>
      <c r="S920" s="213"/>
      <c r="T920" s="213"/>
      <c r="U920" s="213"/>
      <c r="V920" s="213"/>
      <c r="W920" s="213"/>
      <c r="X920" s="213"/>
      <c r="Y920" s="213"/>
      <c r="Z920" s="213"/>
      <c r="AA920" s="213"/>
      <c r="AB920" s="213"/>
      <c r="AC920" s="213"/>
      <c r="AD920" s="213"/>
      <c r="AE920" s="213"/>
      <c r="AF920" s="213"/>
      <c r="AG920" s="213"/>
      <c r="AH920" s="213"/>
      <c r="AI920" s="213"/>
      <c r="AJ920" s="213"/>
      <c r="AK920" s="213"/>
      <c r="AL920" s="213"/>
      <c r="AM920" s="213"/>
      <c r="AN920" s="213"/>
      <c r="AO920" s="214"/>
      <c r="AP920" s="214"/>
      <c r="AQ920" s="214"/>
      <c r="AR920" s="215"/>
    </row>
    <row r="921" spans="1:44" s="216" customFormat="1" ht="6.75" customHeight="1">
      <c r="A921" s="213"/>
      <c r="B921" s="213"/>
      <c r="C921" s="213"/>
      <c r="D921" s="213"/>
      <c r="E921" s="213"/>
      <c r="F921" s="213"/>
      <c r="G921" s="213"/>
      <c r="H921" s="213"/>
      <c r="I921" s="213"/>
      <c r="J921" s="213"/>
      <c r="K921" s="213"/>
      <c r="L921" s="213"/>
      <c r="M921" s="213"/>
      <c r="N921" s="213"/>
      <c r="O921" s="213"/>
      <c r="P921" s="213"/>
      <c r="Q921" s="213"/>
      <c r="R921" s="213"/>
      <c r="S921" s="213"/>
      <c r="T921" s="213"/>
      <c r="U921" s="213"/>
      <c r="V921" s="213"/>
      <c r="W921" s="213"/>
      <c r="X921" s="213"/>
      <c r="Y921" s="213"/>
      <c r="Z921" s="213"/>
      <c r="AA921" s="213"/>
      <c r="AB921" s="213"/>
      <c r="AC921" s="213"/>
      <c r="AD921" s="213"/>
      <c r="AE921" s="213"/>
      <c r="AF921" s="213"/>
      <c r="AG921" s="213"/>
      <c r="AH921" s="213"/>
      <c r="AI921" s="213"/>
      <c r="AJ921" s="213"/>
      <c r="AK921" s="213"/>
      <c r="AL921" s="213"/>
      <c r="AM921" s="213"/>
      <c r="AN921" s="213"/>
      <c r="AO921" s="214"/>
      <c r="AP921" s="214"/>
      <c r="AQ921" s="214"/>
      <c r="AR921" s="215"/>
    </row>
    <row r="922" spans="1:44" s="216" customFormat="1" ht="6.75" customHeight="1">
      <c r="A922" s="213"/>
      <c r="B922" s="213"/>
      <c r="C922" s="213"/>
      <c r="D922" s="213"/>
      <c r="E922" s="213"/>
      <c r="F922" s="213"/>
      <c r="G922" s="213"/>
      <c r="H922" s="213"/>
      <c r="I922" s="213"/>
      <c r="J922" s="213"/>
      <c r="K922" s="213"/>
      <c r="L922" s="213"/>
      <c r="M922" s="213"/>
      <c r="N922" s="213"/>
      <c r="O922" s="213"/>
      <c r="P922" s="213"/>
      <c r="Q922" s="213"/>
      <c r="R922" s="213"/>
      <c r="S922" s="213"/>
      <c r="T922" s="213"/>
      <c r="U922" s="213"/>
      <c r="V922" s="213"/>
      <c r="W922" s="213"/>
      <c r="X922" s="213"/>
      <c r="Y922" s="213"/>
      <c r="Z922" s="213"/>
      <c r="AA922" s="213"/>
      <c r="AB922" s="213"/>
      <c r="AC922" s="213"/>
      <c r="AD922" s="213"/>
      <c r="AE922" s="213"/>
      <c r="AF922" s="213"/>
      <c r="AG922" s="213"/>
      <c r="AH922" s="213"/>
      <c r="AI922" s="213"/>
      <c r="AJ922" s="213"/>
      <c r="AK922" s="213"/>
      <c r="AL922" s="213"/>
      <c r="AM922" s="213"/>
      <c r="AN922" s="213"/>
      <c r="AO922" s="214"/>
      <c r="AP922" s="214"/>
      <c r="AQ922" s="214"/>
      <c r="AR922" s="215"/>
    </row>
    <row r="923" spans="1:44" s="216" customFormat="1" ht="6.75" customHeight="1">
      <c r="A923" s="213"/>
      <c r="B923" s="213"/>
      <c r="C923" s="213"/>
      <c r="D923" s="213"/>
      <c r="E923" s="213"/>
      <c r="F923" s="213"/>
      <c r="G923" s="213"/>
      <c r="H923" s="213"/>
      <c r="I923" s="213"/>
      <c r="J923" s="213"/>
      <c r="K923" s="213"/>
      <c r="L923" s="213"/>
      <c r="M923" s="213"/>
      <c r="N923" s="213"/>
      <c r="O923" s="213"/>
      <c r="P923" s="213"/>
      <c r="Q923" s="213"/>
      <c r="R923" s="213"/>
      <c r="S923" s="213"/>
      <c r="T923" s="213"/>
      <c r="U923" s="213"/>
      <c r="V923" s="213"/>
      <c r="W923" s="213"/>
      <c r="X923" s="213"/>
      <c r="Y923" s="213"/>
      <c r="Z923" s="213"/>
      <c r="AA923" s="213"/>
      <c r="AB923" s="213"/>
      <c r="AC923" s="213"/>
      <c r="AD923" s="213"/>
      <c r="AE923" s="213"/>
      <c r="AF923" s="213"/>
      <c r="AG923" s="213"/>
      <c r="AH923" s="213"/>
      <c r="AI923" s="213"/>
      <c r="AJ923" s="213"/>
      <c r="AK923" s="213"/>
      <c r="AL923" s="213"/>
      <c r="AM923" s="213"/>
      <c r="AN923" s="213"/>
      <c r="AO923" s="214"/>
      <c r="AP923" s="214"/>
      <c r="AQ923" s="214"/>
      <c r="AR923" s="215"/>
    </row>
    <row r="924" spans="1:44" s="216" customFormat="1" ht="6.75" customHeight="1">
      <c r="A924" s="213"/>
      <c r="B924" s="213"/>
      <c r="C924" s="213"/>
      <c r="D924" s="213"/>
      <c r="E924" s="213"/>
      <c r="F924" s="213"/>
      <c r="G924" s="213"/>
      <c r="H924" s="213"/>
      <c r="I924" s="213"/>
      <c r="J924" s="213"/>
      <c r="K924" s="213"/>
      <c r="L924" s="213"/>
      <c r="M924" s="213"/>
      <c r="N924" s="213"/>
      <c r="O924" s="213"/>
      <c r="P924" s="213"/>
      <c r="Q924" s="213"/>
      <c r="R924" s="213"/>
      <c r="S924" s="213"/>
      <c r="T924" s="213"/>
      <c r="U924" s="213"/>
      <c r="V924" s="213"/>
      <c r="W924" s="213"/>
      <c r="X924" s="213"/>
      <c r="Y924" s="213"/>
      <c r="Z924" s="213"/>
      <c r="AA924" s="213"/>
      <c r="AB924" s="213"/>
      <c r="AC924" s="213"/>
      <c r="AD924" s="213"/>
      <c r="AE924" s="213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4"/>
      <c r="AP924" s="214"/>
      <c r="AQ924" s="214"/>
      <c r="AR924" s="215"/>
    </row>
    <row r="925" spans="1:44" s="216" customFormat="1" ht="6.75" customHeight="1">
      <c r="A925" s="213"/>
      <c r="B925" s="213"/>
      <c r="C925" s="213"/>
      <c r="D925" s="213"/>
      <c r="E925" s="213"/>
      <c r="F925" s="213"/>
      <c r="G925" s="213"/>
      <c r="H925" s="213"/>
      <c r="I925" s="213"/>
      <c r="J925" s="213"/>
      <c r="K925" s="213"/>
      <c r="L925" s="213"/>
      <c r="M925" s="213"/>
      <c r="N925" s="213"/>
      <c r="O925" s="213"/>
      <c r="P925" s="213"/>
      <c r="Q925" s="213"/>
      <c r="R925" s="213"/>
      <c r="S925" s="213"/>
      <c r="T925" s="213"/>
      <c r="U925" s="213"/>
      <c r="V925" s="213"/>
      <c r="W925" s="213"/>
      <c r="X925" s="213"/>
      <c r="Y925" s="213"/>
      <c r="Z925" s="213"/>
      <c r="AA925" s="213"/>
      <c r="AB925" s="213"/>
      <c r="AC925" s="213"/>
      <c r="AD925" s="213"/>
      <c r="AE925" s="213"/>
      <c r="AF925" s="213"/>
      <c r="AG925" s="213"/>
      <c r="AH925" s="213"/>
      <c r="AI925" s="213"/>
      <c r="AJ925" s="213"/>
      <c r="AK925" s="213"/>
      <c r="AL925" s="213"/>
      <c r="AM925" s="213"/>
      <c r="AN925" s="213"/>
      <c r="AO925" s="214"/>
      <c r="AP925" s="214"/>
      <c r="AQ925" s="214"/>
      <c r="AR925" s="215"/>
    </row>
    <row r="926" spans="1:44" s="216" customFormat="1" ht="6.75" customHeight="1">
      <c r="A926" s="213"/>
      <c r="B926" s="213"/>
      <c r="C926" s="213"/>
      <c r="D926" s="213"/>
      <c r="E926" s="213"/>
      <c r="F926" s="213"/>
      <c r="G926" s="213"/>
      <c r="H926" s="213"/>
      <c r="I926" s="213"/>
      <c r="J926" s="213"/>
      <c r="K926" s="213"/>
      <c r="L926" s="213"/>
      <c r="M926" s="213"/>
      <c r="N926" s="213"/>
      <c r="O926" s="213"/>
      <c r="P926" s="213"/>
      <c r="Q926" s="213"/>
      <c r="R926" s="213"/>
      <c r="S926" s="213"/>
      <c r="T926" s="213"/>
      <c r="U926" s="213"/>
      <c r="V926" s="213"/>
      <c r="W926" s="213"/>
      <c r="X926" s="213"/>
      <c r="Y926" s="213"/>
      <c r="Z926" s="213"/>
      <c r="AA926" s="213"/>
      <c r="AB926" s="213"/>
      <c r="AC926" s="213"/>
      <c r="AD926" s="213"/>
      <c r="AE926" s="213"/>
      <c r="AF926" s="213"/>
      <c r="AG926" s="213"/>
      <c r="AH926" s="213"/>
      <c r="AI926" s="213"/>
      <c r="AJ926" s="213"/>
      <c r="AK926" s="213"/>
      <c r="AL926" s="213"/>
      <c r="AM926" s="213"/>
      <c r="AN926" s="213"/>
      <c r="AO926" s="214"/>
      <c r="AP926" s="214"/>
      <c r="AQ926" s="214"/>
      <c r="AR926" s="215"/>
    </row>
    <row r="927" spans="1:44" s="216" customFormat="1" ht="6.75" customHeight="1">
      <c r="A927" s="213"/>
      <c r="B927" s="213"/>
      <c r="C927" s="213"/>
      <c r="D927" s="213"/>
      <c r="E927" s="213"/>
      <c r="F927" s="213"/>
      <c r="G927" s="213"/>
      <c r="H927" s="213"/>
      <c r="I927" s="213"/>
      <c r="J927" s="213"/>
      <c r="K927" s="213"/>
      <c r="L927" s="213"/>
      <c r="M927" s="213"/>
      <c r="N927" s="213"/>
      <c r="O927" s="213"/>
      <c r="P927" s="213"/>
      <c r="Q927" s="213"/>
      <c r="R927" s="213"/>
      <c r="S927" s="213"/>
      <c r="T927" s="213"/>
      <c r="U927" s="213"/>
      <c r="V927" s="213"/>
      <c r="W927" s="213"/>
      <c r="X927" s="213"/>
      <c r="Y927" s="213"/>
      <c r="Z927" s="213"/>
      <c r="AA927" s="213"/>
      <c r="AB927" s="213"/>
      <c r="AC927" s="213"/>
      <c r="AD927" s="213"/>
      <c r="AE927" s="213"/>
      <c r="AF927" s="213"/>
      <c r="AG927" s="213"/>
      <c r="AH927" s="213"/>
      <c r="AI927" s="213"/>
      <c r="AJ927" s="213"/>
      <c r="AK927" s="213"/>
      <c r="AL927" s="213"/>
      <c r="AM927" s="213"/>
      <c r="AN927" s="213"/>
      <c r="AO927" s="214"/>
      <c r="AP927" s="214"/>
      <c r="AQ927" s="214"/>
      <c r="AR927" s="215"/>
    </row>
    <row r="928" spans="1:44" s="216" customFormat="1" ht="6.75" customHeight="1">
      <c r="A928" s="213"/>
      <c r="B928" s="213"/>
      <c r="C928" s="213"/>
      <c r="D928" s="213"/>
      <c r="E928" s="213"/>
      <c r="F928" s="213"/>
      <c r="G928" s="213"/>
      <c r="H928" s="213"/>
      <c r="I928" s="213"/>
      <c r="J928" s="213"/>
      <c r="K928" s="213"/>
      <c r="L928" s="213"/>
      <c r="M928" s="213"/>
      <c r="N928" s="213"/>
      <c r="O928" s="213"/>
      <c r="P928" s="213"/>
      <c r="Q928" s="213"/>
      <c r="R928" s="213"/>
      <c r="S928" s="213"/>
      <c r="T928" s="213"/>
      <c r="U928" s="213"/>
      <c r="V928" s="213"/>
      <c r="W928" s="213"/>
      <c r="X928" s="213"/>
      <c r="Y928" s="213"/>
      <c r="Z928" s="213"/>
      <c r="AA928" s="213"/>
      <c r="AB928" s="213"/>
      <c r="AC928" s="213"/>
      <c r="AD928" s="213"/>
      <c r="AE928" s="213"/>
      <c r="AF928" s="213"/>
      <c r="AG928" s="213"/>
      <c r="AH928" s="213"/>
      <c r="AI928" s="213"/>
      <c r="AJ928" s="213"/>
      <c r="AK928" s="213"/>
      <c r="AL928" s="213"/>
      <c r="AM928" s="213"/>
      <c r="AN928" s="213"/>
      <c r="AO928" s="214"/>
      <c r="AP928" s="214"/>
      <c r="AQ928" s="214"/>
      <c r="AR928" s="215"/>
    </row>
    <row r="929" spans="1:44" s="216" customFormat="1" ht="6.75" customHeight="1">
      <c r="A929" s="213"/>
      <c r="B929" s="213"/>
      <c r="C929" s="213"/>
      <c r="D929" s="213"/>
      <c r="E929" s="213"/>
      <c r="F929" s="213"/>
      <c r="G929" s="213"/>
      <c r="H929" s="213"/>
      <c r="I929" s="213"/>
      <c r="J929" s="213"/>
      <c r="K929" s="213"/>
      <c r="L929" s="213"/>
      <c r="M929" s="213"/>
      <c r="N929" s="213"/>
      <c r="O929" s="213"/>
      <c r="P929" s="213"/>
      <c r="Q929" s="213"/>
      <c r="R929" s="213"/>
      <c r="S929" s="213"/>
      <c r="T929" s="213"/>
      <c r="U929" s="213"/>
      <c r="V929" s="213"/>
      <c r="W929" s="213"/>
      <c r="X929" s="213"/>
      <c r="Y929" s="213"/>
      <c r="Z929" s="213"/>
      <c r="AA929" s="213"/>
      <c r="AB929" s="213"/>
      <c r="AC929" s="213"/>
      <c r="AD929" s="213"/>
      <c r="AE929" s="213"/>
      <c r="AF929" s="213"/>
      <c r="AG929" s="213"/>
      <c r="AH929" s="213"/>
      <c r="AI929" s="213"/>
      <c r="AJ929" s="213"/>
      <c r="AK929" s="213"/>
      <c r="AL929" s="213"/>
      <c r="AM929" s="213"/>
      <c r="AN929" s="213"/>
      <c r="AO929" s="214"/>
      <c r="AP929" s="214"/>
      <c r="AQ929" s="214"/>
      <c r="AR929" s="215"/>
    </row>
    <row r="930" spans="1:44" s="216" customFormat="1" ht="6.75" customHeight="1">
      <c r="A930" s="213"/>
      <c r="B930" s="213"/>
      <c r="C930" s="213"/>
      <c r="D930" s="213"/>
      <c r="E930" s="213"/>
      <c r="F930" s="213"/>
      <c r="G930" s="213"/>
      <c r="H930" s="213"/>
      <c r="I930" s="213"/>
      <c r="J930" s="213"/>
      <c r="K930" s="213"/>
      <c r="L930" s="213"/>
      <c r="M930" s="213"/>
      <c r="N930" s="213"/>
      <c r="O930" s="213"/>
      <c r="P930" s="213"/>
      <c r="Q930" s="213"/>
      <c r="R930" s="213"/>
      <c r="S930" s="213"/>
      <c r="T930" s="213"/>
      <c r="U930" s="213"/>
      <c r="V930" s="213"/>
      <c r="W930" s="213"/>
      <c r="X930" s="213"/>
      <c r="Y930" s="213"/>
      <c r="Z930" s="213"/>
      <c r="AA930" s="213"/>
      <c r="AB930" s="213"/>
      <c r="AC930" s="213"/>
      <c r="AD930" s="213"/>
      <c r="AE930" s="213"/>
      <c r="AF930" s="213"/>
      <c r="AG930" s="213"/>
      <c r="AH930" s="213"/>
      <c r="AI930" s="213"/>
      <c r="AJ930" s="213"/>
      <c r="AK930" s="213"/>
      <c r="AL930" s="213"/>
      <c r="AM930" s="213"/>
      <c r="AN930" s="213"/>
      <c r="AO930" s="214"/>
      <c r="AP930" s="214"/>
      <c r="AQ930" s="214"/>
      <c r="AR930" s="215"/>
    </row>
    <row r="931" spans="1:44" s="216" customFormat="1" ht="6.75" customHeight="1">
      <c r="A931" s="213"/>
      <c r="B931" s="213"/>
      <c r="C931" s="213"/>
      <c r="D931" s="213"/>
      <c r="E931" s="213"/>
      <c r="F931" s="213"/>
      <c r="G931" s="213"/>
      <c r="H931" s="213"/>
      <c r="I931" s="213"/>
      <c r="J931" s="213"/>
      <c r="K931" s="213"/>
      <c r="L931" s="213"/>
      <c r="M931" s="213"/>
      <c r="N931" s="213"/>
      <c r="O931" s="213"/>
      <c r="P931" s="213"/>
      <c r="Q931" s="213"/>
      <c r="R931" s="213"/>
      <c r="S931" s="213"/>
      <c r="T931" s="213"/>
      <c r="U931" s="213"/>
      <c r="V931" s="213"/>
      <c r="W931" s="213"/>
      <c r="X931" s="213"/>
      <c r="Y931" s="213"/>
      <c r="Z931" s="213"/>
      <c r="AA931" s="213"/>
      <c r="AB931" s="213"/>
      <c r="AC931" s="213"/>
      <c r="AD931" s="213"/>
      <c r="AE931" s="213"/>
      <c r="AF931" s="213"/>
      <c r="AG931" s="213"/>
      <c r="AH931" s="213"/>
      <c r="AI931" s="213"/>
      <c r="AJ931" s="213"/>
      <c r="AK931" s="213"/>
      <c r="AL931" s="213"/>
      <c r="AM931" s="213"/>
      <c r="AN931" s="213"/>
      <c r="AO931" s="214"/>
      <c r="AP931" s="214"/>
      <c r="AQ931" s="214"/>
      <c r="AR931" s="215"/>
    </row>
    <row r="932" spans="1:44" s="216" customFormat="1" ht="6.75" customHeight="1">
      <c r="A932" s="213"/>
      <c r="B932" s="213"/>
      <c r="C932" s="213"/>
      <c r="D932" s="213"/>
      <c r="E932" s="213"/>
      <c r="F932" s="213"/>
      <c r="G932" s="213"/>
      <c r="H932" s="213"/>
      <c r="I932" s="213"/>
      <c r="J932" s="213"/>
      <c r="K932" s="213"/>
      <c r="L932" s="213"/>
      <c r="M932" s="213"/>
      <c r="N932" s="213"/>
      <c r="O932" s="213"/>
      <c r="P932" s="213"/>
      <c r="Q932" s="213"/>
      <c r="R932" s="213"/>
      <c r="S932" s="213"/>
      <c r="T932" s="213"/>
      <c r="U932" s="213"/>
      <c r="V932" s="213"/>
      <c r="W932" s="213"/>
      <c r="X932" s="213"/>
      <c r="Y932" s="213"/>
      <c r="Z932" s="213"/>
      <c r="AA932" s="213"/>
      <c r="AB932" s="213"/>
      <c r="AC932" s="213"/>
      <c r="AD932" s="213"/>
      <c r="AE932" s="213"/>
      <c r="AF932" s="213"/>
      <c r="AG932" s="213"/>
      <c r="AH932" s="213"/>
      <c r="AI932" s="213"/>
      <c r="AJ932" s="213"/>
      <c r="AK932" s="213"/>
      <c r="AL932" s="213"/>
      <c r="AM932" s="213"/>
      <c r="AN932" s="213"/>
      <c r="AO932" s="214"/>
      <c r="AP932" s="214"/>
      <c r="AQ932" s="214"/>
      <c r="AR932" s="215"/>
    </row>
    <row r="933" spans="1:44" s="216" customFormat="1" ht="6.75" customHeight="1">
      <c r="A933" s="213"/>
      <c r="B933" s="213"/>
      <c r="C933" s="213"/>
      <c r="D933" s="213"/>
      <c r="E933" s="213"/>
      <c r="F933" s="213"/>
      <c r="G933" s="213"/>
      <c r="H933" s="213"/>
      <c r="I933" s="213"/>
      <c r="J933" s="213"/>
      <c r="K933" s="213"/>
      <c r="L933" s="213"/>
      <c r="M933" s="213"/>
      <c r="N933" s="213"/>
      <c r="O933" s="213"/>
      <c r="P933" s="213"/>
      <c r="Q933" s="213"/>
      <c r="R933" s="213"/>
      <c r="S933" s="213"/>
      <c r="T933" s="213"/>
      <c r="U933" s="213"/>
      <c r="V933" s="213"/>
      <c r="W933" s="213"/>
      <c r="X933" s="213"/>
      <c r="Y933" s="213"/>
      <c r="Z933" s="213"/>
      <c r="AA933" s="213"/>
      <c r="AB933" s="213"/>
      <c r="AC933" s="213"/>
      <c r="AD933" s="213"/>
      <c r="AE933" s="213"/>
      <c r="AF933" s="213"/>
      <c r="AG933" s="213"/>
      <c r="AH933" s="213"/>
      <c r="AI933" s="213"/>
      <c r="AJ933" s="213"/>
      <c r="AK933" s="213"/>
      <c r="AL933" s="213"/>
      <c r="AM933" s="213"/>
      <c r="AN933" s="213"/>
      <c r="AO933" s="214"/>
      <c r="AP933" s="214"/>
      <c r="AQ933" s="214"/>
      <c r="AR933" s="215"/>
    </row>
    <row r="934" spans="1:44" s="216" customFormat="1" ht="6.75" customHeight="1">
      <c r="A934" s="213"/>
      <c r="B934" s="213"/>
      <c r="C934" s="213"/>
      <c r="D934" s="213"/>
      <c r="E934" s="213"/>
      <c r="F934" s="213"/>
      <c r="G934" s="213"/>
      <c r="H934" s="213"/>
      <c r="I934" s="213"/>
      <c r="J934" s="213"/>
      <c r="K934" s="213"/>
      <c r="L934" s="213"/>
      <c r="M934" s="213"/>
      <c r="N934" s="213"/>
      <c r="O934" s="213"/>
      <c r="P934" s="213"/>
      <c r="Q934" s="213"/>
      <c r="R934" s="213"/>
      <c r="S934" s="213"/>
      <c r="T934" s="213"/>
      <c r="U934" s="213"/>
      <c r="V934" s="213"/>
      <c r="W934" s="213"/>
      <c r="X934" s="213"/>
      <c r="Y934" s="213"/>
      <c r="Z934" s="213"/>
      <c r="AA934" s="213"/>
      <c r="AB934" s="213"/>
      <c r="AC934" s="213"/>
      <c r="AD934" s="213"/>
      <c r="AE934" s="213"/>
      <c r="AF934" s="213"/>
      <c r="AG934" s="213"/>
      <c r="AH934" s="213"/>
      <c r="AI934" s="213"/>
      <c r="AJ934" s="213"/>
      <c r="AK934" s="213"/>
      <c r="AL934" s="213"/>
      <c r="AM934" s="213"/>
      <c r="AN934" s="213"/>
      <c r="AO934" s="214"/>
      <c r="AP934" s="214"/>
      <c r="AQ934" s="214"/>
      <c r="AR934" s="215"/>
    </row>
    <row r="935" spans="1:44" s="216" customFormat="1" ht="6.75" customHeight="1">
      <c r="A935" s="213"/>
      <c r="B935" s="213"/>
      <c r="C935" s="213"/>
      <c r="D935" s="213"/>
      <c r="E935" s="213"/>
      <c r="F935" s="213"/>
      <c r="G935" s="213"/>
      <c r="H935" s="213"/>
      <c r="I935" s="213"/>
      <c r="J935" s="213"/>
      <c r="K935" s="213"/>
      <c r="L935" s="213"/>
      <c r="M935" s="213"/>
      <c r="N935" s="213"/>
      <c r="O935" s="213"/>
      <c r="P935" s="213"/>
      <c r="Q935" s="213"/>
      <c r="R935" s="213"/>
      <c r="S935" s="213"/>
      <c r="T935" s="213"/>
      <c r="U935" s="213"/>
      <c r="V935" s="213"/>
      <c r="W935" s="213"/>
      <c r="X935" s="213"/>
      <c r="Y935" s="213"/>
      <c r="Z935" s="213"/>
      <c r="AA935" s="213"/>
      <c r="AB935" s="213"/>
      <c r="AC935" s="213"/>
      <c r="AD935" s="213"/>
      <c r="AE935" s="213"/>
      <c r="AF935" s="213"/>
      <c r="AG935" s="213"/>
      <c r="AH935" s="213"/>
      <c r="AI935" s="213"/>
      <c r="AJ935" s="213"/>
      <c r="AK935" s="213"/>
      <c r="AL935" s="213"/>
      <c r="AM935" s="213"/>
      <c r="AN935" s="213"/>
      <c r="AO935" s="214"/>
      <c r="AP935" s="214"/>
      <c r="AQ935" s="214"/>
      <c r="AR935" s="215"/>
    </row>
    <row r="936" spans="1:44" s="216" customFormat="1" ht="6.75" customHeight="1">
      <c r="A936" s="213"/>
      <c r="B936" s="213"/>
      <c r="C936" s="213"/>
      <c r="D936" s="213"/>
      <c r="E936" s="213"/>
      <c r="F936" s="213"/>
      <c r="G936" s="213"/>
      <c r="H936" s="213"/>
      <c r="I936" s="213"/>
      <c r="J936" s="213"/>
      <c r="K936" s="213"/>
      <c r="L936" s="213"/>
      <c r="M936" s="213"/>
      <c r="N936" s="213"/>
      <c r="O936" s="213"/>
      <c r="P936" s="213"/>
      <c r="Q936" s="213"/>
      <c r="R936" s="213"/>
      <c r="S936" s="213"/>
      <c r="T936" s="213"/>
      <c r="U936" s="213"/>
      <c r="V936" s="213"/>
      <c r="W936" s="213"/>
      <c r="X936" s="213"/>
      <c r="Y936" s="213"/>
      <c r="Z936" s="213"/>
      <c r="AA936" s="213"/>
      <c r="AB936" s="213"/>
      <c r="AC936" s="213"/>
      <c r="AD936" s="213"/>
      <c r="AE936" s="213"/>
      <c r="AF936" s="213"/>
      <c r="AG936" s="213"/>
      <c r="AH936" s="213"/>
      <c r="AI936" s="213"/>
      <c r="AJ936" s="213"/>
      <c r="AK936" s="213"/>
      <c r="AL936" s="213"/>
      <c r="AM936" s="213"/>
      <c r="AN936" s="213"/>
      <c r="AO936" s="214"/>
      <c r="AP936" s="214"/>
      <c r="AQ936" s="214"/>
      <c r="AR936" s="215"/>
    </row>
    <row r="937" spans="1:44" s="216" customFormat="1" ht="6.75" customHeight="1">
      <c r="A937" s="213"/>
      <c r="B937" s="213"/>
      <c r="C937" s="213"/>
      <c r="D937" s="213"/>
      <c r="E937" s="213"/>
      <c r="F937" s="213"/>
      <c r="G937" s="213"/>
      <c r="H937" s="213"/>
      <c r="I937" s="213"/>
      <c r="J937" s="213"/>
      <c r="K937" s="213"/>
      <c r="L937" s="213"/>
      <c r="M937" s="213"/>
      <c r="N937" s="213"/>
      <c r="O937" s="213"/>
      <c r="P937" s="213"/>
      <c r="Q937" s="213"/>
      <c r="R937" s="213"/>
      <c r="S937" s="213"/>
      <c r="T937" s="213"/>
      <c r="U937" s="213"/>
      <c r="V937" s="213"/>
      <c r="W937" s="213"/>
      <c r="X937" s="213"/>
      <c r="Y937" s="213"/>
      <c r="Z937" s="213"/>
      <c r="AA937" s="213"/>
      <c r="AB937" s="213"/>
      <c r="AC937" s="213"/>
      <c r="AD937" s="213"/>
      <c r="AE937" s="213"/>
      <c r="AF937" s="213"/>
      <c r="AG937" s="213"/>
      <c r="AH937" s="213"/>
      <c r="AI937" s="213"/>
      <c r="AJ937" s="213"/>
      <c r="AK937" s="213"/>
      <c r="AL937" s="213"/>
      <c r="AM937" s="213"/>
      <c r="AN937" s="213"/>
      <c r="AO937" s="214"/>
      <c r="AP937" s="214"/>
      <c r="AQ937" s="214"/>
      <c r="AR937" s="215"/>
    </row>
    <row r="938" spans="1:44" s="216" customFormat="1" ht="6.75" customHeight="1">
      <c r="A938" s="213"/>
      <c r="B938" s="213"/>
      <c r="C938" s="213"/>
      <c r="D938" s="213"/>
      <c r="E938" s="213"/>
      <c r="F938" s="213"/>
      <c r="G938" s="213"/>
      <c r="H938" s="213"/>
      <c r="I938" s="213"/>
      <c r="J938" s="213"/>
      <c r="K938" s="213"/>
      <c r="L938" s="213"/>
      <c r="M938" s="213"/>
      <c r="N938" s="213"/>
      <c r="O938" s="213"/>
      <c r="P938" s="213"/>
      <c r="Q938" s="213"/>
      <c r="R938" s="213"/>
      <c r="S938" s="213"/>
      <c r="T938" s="213"/>
      <c r="U938" s="213"/>
      <c r="V938" s="213"/>
      <c r="W938" s="213"/>
      <c r="X938" s="213"/>
      <c r="Y938" s="213"/>
      <c r="Z938" s="213"/>
      <c r="AA938" s="213"/>
      <c r="AB938" s="213"/>
      <c r="AC938" s="213"/>
      <c r="AD938" s="213"/>
      <c r="AE938" s="213"/>
      <c r="AF938" s="213"/>
      <c r="AG938" s="213"/>
      <c r="AH938" s="213"/>
      <c r="AI938" s="213"/>
      <c r="AJ938" s="213"/>
      <c r="AK938" s="213"/>
      <c r="AL938" s="213"/>
      <c r="AM938" s="213"/>
      <c r="AN938" s="213"/>
      <c r="AO938" s="214"/>
      <c r="AP938" s="214"/>
      <c r="AQ938" s="214"/>
      <c r="AR938" s="215"/>
    </row>
    <row r="939" spans="1:44" s="216" customFormat="1" ht="6.75" customHeight="1">
      <c r="A939" s="213"/>
      <c r="B939" s="213"/>
      <c r="C939" s="213"/>
      <c r="D939" s="213"/>
      <c r="E939" s="213"/>
      <c r="F939" s="213"/>
      <c r="G939" s="213"/>
      <c r="H939" s="213"/>
      <c r="I939" s="213"/>
      <c r="J939" s="213"/>
      <c r="K939" s="213"/>
      <c r="L939" s="213"/>
      <c r="M939" s="213"/>
      <c r="N939" s="213"/>
      <c r="O939" s="213"/>
      <c r="P939" s="213"/>
      <c r="Q939" s="213"/>
      <c r="R939" s="213"/>
      <c r="S939" s="213"/>
      <c r="T939" s="213"/>
      <c r="U939" s="213"/>
      <c r="V939" s="213"/>
      <c r="W939" s="213"/>
      <c r="X939" s="213"/>
      <c r="Y939" s="213"/>
      <c r="Z939" s="213"/>
      <c r="AA939" s="213"/>
      <c r="AB939" s="213"/>
      <c r="AC939" s="213"/>
      <c r="AD939" s="213"/>
      <c r="AE939" s="213"/>
      <c r="AF939" s="213"/>
      <c r="AG939" s="213"/>
      <c r="AH939" s="213"/>
      <c r="AI939" s="213"/>
      <c r="AJ939" s="213"/>
      <c r="AK939" s="213"/>
      <c r="AL939" s="213"/>
      <c r="AM939" s="213"/>
      <c r="AN939" s="213"/>
      <c r="AO939" s="214"/>
      <c r="AP939" s="214"/>
      <c r="AQ939" s="214"/>
      <c r="AR939" s="215"/>
    </row>
    <row r="940" spans="1:44" s="216" customFormat="1" ht="6.75" customHeight="1">
      <c r="A940" s="213"/>
      <c r="B940" s="213"/>
      <c r="C940" s="213"/>
      <c r="D940" s="213"/>
      <c r="E940" s="213"/>
      <c r="F940" s="213"/>
      <c r="G940" s="213"/>
      <c r="H940" s="213"/>
      <c r="I940" s="213"/>
      <c r="J940" s="213"/>
      <c r="K940" s="213"/>
      <c r="L940" s="213"/>
      <c r="M940" s="213"/>
      <c r="N940" s="213"/>
      <c r="O940" s="213"/>
      <c r="P940" s="213"/>
      <c r="Q940" s="213"/>
      <c r="R940" s="213"/>
      <c r="S940" s="213"/>
      <c r="T940" s="213"/>
      <c r="U940" s="213"/>
      <c r="V940" s="213"/>
      <c r="W940" s="213"/>
      <c r="X940" s="213"/>
      <c r="Y940" s="213"/>
      <c r="Z940" s="213"/>
      <c r="AA940" s="213"/>
      <c r="AB940" s="213"/>
      <c r="AC940" s="213"/>
      <c r="AD940" s="213"/>
      <c r="AE940" s="213"/>
      <c r="AF940" s="213"/>
      <c r="AG940" s="213"/>
      <c r="AH940" s="213"/>
      <c r="AI940" s="213"/>
      <c r="AJ940" s="213"/>
      <c r="AK940" s="213"/>
      <c r="AL940" s="213"/>
      <c r="AM940" s="213"/>
      <c r="AN940" s="213"/>
      <c r="AO940" s="214"/>
      <c r="AP940" s="214"/>
      <c r="AQ940" s="214"/>
      <c r="AR940" s="215"/>
    </row>
    <row r="941" spans="1:44" s="216" customFormat="1" ht="6.75" customHeight="1">
      <c r="A941" s="213"/>
      <c r="B941" s="213"/>
      <c r="C941" s="213"/>
      <c r="D941" s="213"/>
      <c r="E941" s="213"/>
      <c r="F941" s="213"/>
      <c r="G941" s="213"/>
      <c r="H941" s="213"/>
      <c r="I941" s="213"/>
      <c r="J941" s="213"/>
      <c r="K941" s="213"/>
      <c r="L941" s="213"/>
      <c r="M941" s="213"/>
      <c r="N941" s="213"/>
      <c r="O941" s="213"/>
      <c r="P941" s="213"/>
      <c r="Q941" s="213"/>
      <c r="R941" s="213"/>
      <c r="S941" s="213"/>
      <c r="T941" s="213"/>
      <c r="U941" s="213"/>
      <c r="V941" s="213"/>
      <c r="W941" s="213"/>
      <c r="X941" s="213"/>
      <c r="Y941" s="213"/>
      <c r="Z941" s="213"/>
      <c r="AA941" s="213"/>
      <c r="AB941" s="213"/>
      <c r="AC941" s="213"/>
      <c r="AD941" s="213"/>
      <c r="AE941" s="213"/>
      <c r="AF941" s="213"/>
      <c r="AG941" s="213"/>
      <c r="AH941" s="213"/>
      <c r="AI941" s="213"/>
      <c r="AJ941" s="213"/>
      <c r="AK941" s="213"/>
      <c r="AL941" s="213"/>
      <c r="AM941" s="213"/>
      <c r="AN941" s="213"/>
      <c r="AO941" s="214"/>
      <c r="AP941" s="214"/>
      <c r="AQ941" s="214"/>
      <c r="AR941" s="215"/>
    </row>
    <row r="942" spans="1:44" s="216" customFormat="1" ht="6.75" customHeight="1">
      <c r="A942" s="213"/>
      <c r="B942" s="213"/>
      <c r="C942" s="213"/>
      <c r="D942" s="213"/>
      <c r="E942" s="213"/>
      <c r="F942" s="213"/>
      <c r="G942" s="213"/>
      <c r="H942" s="213"/>
      <c r="I942" s="213"/>
      <c r="J942" s="213"/>
      <c r="K942" s="213"/>
      <c r="L942" s="213"/>
      <c r="M942" s="213"/>
      <c r="N942" s="213"/>
      <c r="O942" s="213"/>
      <c r="P942" s="213"/>
      <c r="Q942" s="213"/>
      <c r="R942" s="213"/>
      <c r="S942" s="213"/>
      <c r="T942" s="213"/>
      <c r="U942" s="213"/>
      <c r="V942" s="213"/>
      <c r="W942" s="213"/>
      <c r="X942" s="213"/>
      <c r="Y942" s="213"/>
      <c r="Z942" s="213"/>
      <c r="AA942" s="213"/>
      <c r="AB942" s="213"/>
      <c r="AC942" s="213"/>
      <c r="AD942" s="213"/>
      <c r="AE942" s="213"/>
      <c r="AF942" s="213"/>
      <c r="AG942" s="213"/>
      <c r="AH942" s="213"/>
      <c r="AI942" s="213"/>
      <c r="AJ942" s="213"/>
      <c r="AK942" s="213"/>
      <c r="AL942" s="213"/>
      <c r="AM942" s="213"/>
      <c r="AN942" s="213"/>
      <c r="AO942" s="214"/>
      <c r="AP942" s="214"/>
      <c r="AQ942" s="214"/>
      <c r="AR942" s="215"/>
    </row>
    <row r="943" spans="1:44" s="216" customFormat="1" ht="6.75" customHeight="1">
      <c r="A943" s="213"/>
      <c r="B943" s="213"/>
      <c r="C943" s="213"/>
      <c r="D943" s="213"/>
      <c r="E943" s="213"/>
      <c r="F943" s="213"/>
      <c r="G943" s="213"/>
      <c r="H943" s="213"/>
      <c r="I943" s="213"/>
      <c r="J943" s="213"/>
      <c r="K943" s="213"/>
      <c r="L943" s="213"/>
      <c r="M943" s="213"/>
      <c r="N943" s="213"/>
      <c r="O943" s="213"/>
      <c r="P943" s="213"/>
      <c r="Q943" s="213"/>
      <c r="R943" s="213"/>
      <c r="S943" s="213"/>
      <c r="T943" s="213"/>
      <c r="U943" s="213"/>
      <c r="V943" s="213"/>
      <c r="W943" s="213"/>
      <c r="X943" s="213"/>
      <c r="Y943" s="213"/>
      <c r="Z943" s="213"/>
      <c r="AA943" s="213"/>
      <c r="AB943" s="213"/>
      <c r="AC943" s="213"/>
      <c r="AD943" s="213"/>
      <c r="AE943" s="213"/>
      <c r="AF943" s="213"/>
      <c r="AG943" s="213"/>
      <c r="AH943" s="213"/>
      <c r="AI943" s="213"/>
      <c r="AJ943" s="213"/>
      <c r="AK943" s="213"/>
      <c r="AL943" s="213"/>
      <c r="AM943" s="213"/>
      <c r="AN943" s="213"/>
      <c r="AO943" s="214"/>
      <c r="AP943" s="214"/>
      <c r="AQ943" s="214"/>
      <c r="AR943" s="215"/>
    </row>
    <row r="944" spans="1:44" s="216" customFormat="1" ht="6.75" customHeight="1">
      <c r="A944" s="213"/>
      <c r="B944" s="213"/>
      <c r="C944" s="213"/>
      <c r="D944" s="213"/>
      <c r="E944" s="213"/>
      <c r="F944" s="213"/>
      <c r="G944" s="213"/>
      <c r="H944" s="213"/>
      <c r="I944" s="213"/>
      <c r="J944" s="213"/>
      <c r="K944" s="213"/>
      <c r="L944" s="213"/>
      <c r="M944" s="213"/>
      <c r="N944" s="213"/>
      <c r="O944" s="213"/>
      <c r="P944" s="213"/>
      <c r="Q944" s="213"/>
      <c r="R944" s="213"/>
      <c r="S944" s="213"/>
      <c r="T944" s="213"/>
      <c r="U944" s="213"/>
      <c r="V944" s="213"/>
      <c r="W944" s="213"/>
      <c r="X944" s="213"/>
      <c r="Y944" s="213"/>
      <c r="Z944" s="213"/>
      <c r="AA944" s="213"/>
      <c r="AB944" s="213"/>
      <c r="AC944" s="213"/>
      <c r="AD944" s="213"/>
      <c r="AE944" s="213"/>
      <c r="AF944" s="213"/>
      <c r="AG944" s="213"/>
      <c r="AH944" s="213"/>
      <c r="AI944" s="213"/>
      <c r="AJ944" s="213"/>
      <c r="AK944" s="213"/>
      <c r="AL944" s="213"/>
      <c r="AM944" s="213"/>
      <c r="AN944" s="213"/>
      <c r="AO944" s="214"/>
      <c r="AP944" s="214"/>
      <c r="AQ944" s="214"/>
      <c r="AR944" s="215"/>
    </row>
    <row r="945" spans="1:44" s="216" customFormat="1" ht="6.75" customHeight="1">
      <c r="A945" s="213"/>
      <c r="B945" s="213"/>
      <c r="C945" s="213"/>
      <c r="D945" s="213"/>
      <c r="E945" s="213"/>
      <c r="F945" s="213"/>
      <c r="G945" s="213"/>
      <c r="H945" s="213"/>
      <c r="I945" s="213"/>
      <c r="J945" s="213"/>
      <c r="K945" s="213"/>
      <c r="L945" s="213"/>
      <c r="M945" s="213"/>
      <c r="N945" s="213"/>
      <c r="O945" s="213"/>
      <c r="P945" s="213"/>
      <c r="Q945" s="213"/>
      <c r="R945" s="213"/>
      <c r="S945" s="213"/>
      <c r="T945" s="213"/>
      <c r="U945" s="213"/>
      <c r="V945" s="213"/>
      <c r="W945" s="213"/>
      <c r="X945" s="213"/>
      <c r="Y945" s="213"/>
      <c r="Z945" s="213"/>
      <c r="AA945" s="213"/>
      <c r="AB945" s="213"/>
      <c r="AC945" s="213"/>
      <c r="AD945" s="213"/>
      <c r="AE945" s="213"/>
      <c r="AF945" s="213"/>
      <c r="AG945" s="213"/>
      <c r="AH945" s="213"/>
      <c r="AI945" s="213"/>
      <c r="AJ945" s="213"/>
      <c r="AK945" s="213"/>
      <c r="AL945" s="213"/>
      <c r="AM945" s="213"/>
      <c r="AN945" s="213"/>
      <c r="AO945" s="214"/>
      <c r="AP945" s="214"/>
      <c r="AQ945" s="214"/>
      <c r="AR945" s="215"/>
    </row>
    <row r="946" spans="1:44" s="216" customFormat="1" ht="6.75" customHeight="1">
      <c r="A946" s="213"/>
      <c r="B946" s="213"/>
      <c r="C946" s="213"/>
      <c r="D946" s="213"/>
      <c r="E946" s="213"/>
      <c r="F946" s="213"/>
      <c r="G946" s="213"/>
      <c r="H946" s="213"/>
      <c r="I946" s="213"/>
      <c r="J946" s="213"/>
      <c r="K946" s="213"/>
      <c r="L946" s="213"/>
      <c r="M946" s="213"/>
      <c r="N946" s="213"/>
      <c r="O946" s="213"/>
      <c r="P946" s="213"/>
      <c r="Q946" s="213"/>
      <c r="R946" s="213"/>
      <c r="S946" s="213"/>
      <c r="T946" s="213"/>
      <c r="U946" s="213"/>
      <c r="V946" s="213"/>
      <c r="W946" s="213"/>
      <c r="X946" s="213"/>
      <c r="Y946" s="213"/>
      <c r="Z946" s="213"/>
      <c r="AA946" s="213"/>
      <c r="AB946" s="213"/>
      <c r="AC946" s="213"/>
      <c r="AD946" s="213"/>
      <c r="AE946" s="213"/>
      <c r="AF946" s="213"/>
      <c r="AG946" s="213"/>
      <c r="AH946" s="213"/>
      <c r="AI946" s="213"/>
      <c r="AJ946" s="213"/>
      <c r="AK946" s="213"/>
      <c r="AL946" s="213"/>
      <c r="AM946" s="213"/>
      <c r="AN946" s="213"/>
      <c r="AO946" s="214"/>
      <c r="AP946" s="214"/>
      <c r="AQ946" s="214"/>
      <c r="AR946" s="215"/>
    </row>
    <row r="947" spans="1:44" s="216" customFormat="1" ht="6.75" customHeight="1">
      <c r="A947" s="213"/>
      <c r="B947" s="213"/>
      <c r="C947" s="213"/>
      <c r="D947" s="213"/>
      <c r="E947" s="213"/>
      <c r="F947" s="213"/>
      <c r="G947" s="213"/>
      <c r="H947" s="213"/>
      <c r="I947" s="213"/>
      <c r="J947" s="213"/>
      <c r="K947" s="213"/>
      <c r="L947" s="213"/>
      <c r="M947" s="213"/>
      <c r="N947" s="213"/>
      <c r="O947" s="213"/>
      <c r="P947" s="213"/>
      <c r="Q947" s="213"/>
      <c r="R947" s="213"/>
      <c r="S947" s="213"/>
      <c r="T947" s="213"/>
      <c r="U947" s="213"/>
      <c r="V947" s="213"/>
      <c r="W947" s="213"/>
      <c r="X947" s="213"/>
      <c r="Y947" s="213"/>
      <c r="Z947" s="213"/>
      <c r="AA947" s="213"/>
      <c r="AB947" s="213"/>
      <c r="AC947" s="213"/>
      <c r="AD947" s="213"/>
      <c r="AE947" s="213"/>
      <c r="AF947" s="213"/>
      <c r="AG947" s="213"/>
      <c r="AH947" s="213"/>
      <c r="AI947" s="213"/>
      <c r="AJ947" s="213"/>
      <c r="AK947" s="213"/>
      <c r="AL947" s="213"/>
      <c r="AM947" s="213"/>
      <c r="AN947" s="213"/>
      <c r="AO947" s="214"/>
      <c r="AP947" s="214"/>
      <c r="AQ947" s="214"/>
      <c r="AR947" s="215"/>
    </row>
    <row r="948" spans="1:44" s="216" customFormat="1" ht="6.75" customHeight="1">
      <c r="A948" s="213"/>
      <c r="B948" s="213"/>
      <c r="C948" s="213"/>
      <c r="D948" s="213"/>
      <c r="E948" s="213"/>
      <c r="F948" s="213"/>
      <c r="G948" s="213"/>
      <c r="H948" s="213"/>
      <c r="I948" s="213"/>
      <c r="J948" s="213"/>
      <c r="K948" s="213"/>
      <c r="L948" s="213"/>
      <c r="M948" s="213"/>
      <c r="N948" s="213"/>
      <c r="O948" s="213"/>
      <c r="P948" s="213"/>
      <c r="Q948" s="213"/>
      <c r="R948" s="213"/>
      <c r="S948" s="213"/>
      <c r="T948" s="213"/>
      <c r="U948" s="213"/>
      <c r="V948" s="213"/>
      <c r="W948" s="213"/>
      <c r="X948" s="213"/>
      <c r="Y948" s="213"/>
      <c r="Z948" s="213"/>
      <c r="AA948" s="213"/>
      <c r="AB948" s="213"/>
      <c r="AC948" s="213"/>
      <c r="AD948" s="213"/>
      <c r="AE948" s="213"/>
      <c r="AF948" s="213"/>
      <c r="AG948" s="213"/>
      <c r="AH948" s="213"/>
      <c r="AI948" s="213"/>
      <c r="AJ948" s="213"/>
      <c r="AK948" s="213"/>
      <c r="AL948" s="213"/>
      <c r="AM948" s="213"/>
      <c r="AN948" s="213"/>
      <c r="AO948" s="214"/>
      <c r="AP948" s="214"/>
      <c r="AQ948" s="214"/>
      <c r="AR948" s="215"/>
    </row>
    <row r="949" spans="1:44" s="216" customFormat="1" ht="6.75" customHeight="1">
      <c r="A949" s="213"/>
      <c r="B949" s="213"/>
      <c r="C949" s="213"/>
      <c r="D949" s="213"/>
      <c r="E949" s="213"/>
      <c r="F949" s="213"/>
      <c r="G949" s="213"/>
      <c r="H949" s="213"/>
      <c r="I949" s="213"/>
      <c r="J949" s="213"/>
      <c r="K949" s="213"/>
      <c r="L949" s="213"/>
      <c r="M949" s="213"/>
      <c r="N949" s="213"/>
      <c r="O949" s="213"/>
      <c r="P949" s="213"/>
      <c r="Q949" s="213"/>
      <c r="R949" s="213"/>
      <c r="S949" s="213"/>
      <c r="T949" s="213"/>
      <c r="U949" s="213"/>
      <c r="V949" s="213"/>
      <c r="W949" s="213"/>
      <c r="X949" s="213"/>
      <c r="Y949" s="213"/>
      <c r="Z949" s="213"/>
      <c r="AA949" s="213"/>
      <c r="AB949" s="213"/>
      <c r="AC949" s="213"/>
      <c r="AD949" s="213"/>
      <c r="AE949" s="213"/>
      <c r="AF949" s="213"/>
      <c r="AG949" s="213"/>
      <c r="AH949" s="213"/>
      <c r="AI949" s="213"/>
      <c r="AJ949" s="213"/>
      <c r="AK949" s="213"/>
      <c r="AL949" s="213"/>
      <c r="AM949" s="213"/>
      <c r="AN949" s="213"/>
      <c r="AO949" s="214"/>
      <c r="AP949" s="214"/>
      <c r="AQ949" s="214"/>
      <c r="AR949" s="215"/>
    </row>
    <row r="950" spans="1:44" s="216" customFormat="1" ht="6.75" customHeight="1">
      <c r="A950" s="213"/>
      <c r="B950" s="213"/>
      <c r="C950" s="213"/>
      <c r="D950" s="213"/>
      <c r="E950" s="213"/>
      <c r="F950" s="213"/>
      <c r="G950" s="213"/>
      <c r="H950" s="213"/>
      <c r="I950" s="213"/>
      <c r="J950" s="213"/>
      <c r="K950" s="213"/>
      <c r="L950" s="213"/>
      <c r="M950" s="213"/>
      <c r="N950" s="213"/>
      <c r="O950" s="213"/>
      <c r="P950" s="213"/>
      <c r="Q950" s="213"/>
      <c r="R950" s="213"/>
      <c r="S950" s="213"/>
      <c r="T950" s="213"/>
      <c r="U950" s="213"/>
      <c r="V950" s="213"/>
      <c r="W950" s="213"/>
      <c r="X950" s="213"/>
      <c r="Y950" s="213"/>
      <c r="Z950" s="213"/>
      <c r="AA950" s="213"/>
      <c r="AB950" s="213"/>
      <c r="AC950" s="213"/>
      <c r="AD950" s="213"/>
      <c r="AE950" s="213"/>
      <c r="AF950" s="213"/>
      <c r="AG950" s="213"/>
      <c r="AH950" s="213"/>
      <c r="AI950" s="213"/>
      <c r="AJ950" s="213"/>
      <c r="AK950" s="213"/>
      <c r="AL950" s="213"/>
      <c r="AM950" s="213"/>
      <c r="AN950" s="213"/>
      <c r="AO950" s="214"/>
      <c r="AP950" s="214"/>
      <c r="AQ950" s="214"/>
      <c r="AR950" s="215"/>
    </row>
    <row r="951" spans="1:44" s="216" customFormat="1" ht="6.75" customHeight="1">
      <c r="A951" s="213"/>
      <c r="B951" s="213"/>
      <c r="C951" s="213"/>
      <c r="D951" s="213"/>
      <c r="E951" s="213"/>
      <c r="F951" s="213"/>
      <c r="G951" s="213"/>
      <c r="H951" s="213"/>
      <c r="I951" s="213"/>
      <c r="J951" s="213"/>
      <c r="K951" s="213"/>
      <c r="L951" s="213"/>
      <c r="M951" s="213"/>
      <c r="N951" s="213"/>
      <c r="O951" s="213"/>
      <c r="P951" s="213"/>
      <c r="Q951" s="213"/>
      <c r="R951" s="213"/>
      <c r="S951" s="213"/>
      <c r="T951" s="213"/>
      <c r="U951" s="213"/>
      <c r="V951" s="213"/>
      <c r="W951" s="213"/>
      <c r="X951" s="213"/>
      <c r="Y951" s="213"/>
      <c r="Z951" s="213"/>
      <c r="AA951" s="213"/>
      <c r="AB951" s="213"/>
      <c r="AC951" s="213"/>
      <c r="AD951" s="213"/>
      <c r="AE951" s="213"/>
      <c r="AF951" s="213"/>
      <c r="AG951" s="213"/>
      <c r="AH951" s="213"/>
      <c r="AI951" s="213"/>
      <c r="AJ951" s="213"/>
      <c r="AK951" s="213"/>
      <c r="AL951" s="213"/>
      <c r="AM951" s="213"/>
      <c r="AN951" s="213"/>
      <c r="AO951" s="214"/>
      <c r="AP951" s="214"/>
      <c r="AQ951" s="214"/>
      <c r="AR951" s="215"/>
    </row>
    <row r="952" spans="1:44" s="216" customFormat="1" ht="6.75" customHeight="1">
      <c r="A952" s="213"/>
      <c r="B952" s="213"/>
      <c r="C952" s="213"/>
      <c r="D952" s="213"/>
      <c r="E952" s="213"/>
      <c r="F952" s="213"/>
      <c r="G952" s="213"/>
      <c r="H952" s="213"/>
      <c r="I952" s="213"/>
      <c r="J952" s="213"/>
      <c r="K952" s="213"/>
      <c r="L952" s="213"/>
      <c r="M952" s="213"/>
      <c r="N952" s="213"/>
      <c r="O952" s="213"/>
      <c r="P952" s="213"/>
      <c r="Q952" s="213"/>
      <c r="R952" s="213"/>
      <c r="S952" s="213"/>
      <c r="T952" s="213"/>
      <c r="U952" s="213"/>
      <c r="V952" s="213"/>
      <c r="W952" s="213"/>
      <c r="X952" s="213"/>
      <c r="Y952" s="213"/>
      <c r="Z952" s="213"/>
      <c r="AA952" s="213"/>
      <c r="AB952" s="213"/>
      <c r="AC952" s="213"/>
      <c r="AD952" s="213"/>
      <c r="AE952" s="213"/>
      <c r="AF952" s="213"/>
      <c r="AG952" s="213"/>
      <c r="AH952" s="213"/>
      <c r="AI952" s="213"/>
      <c r="AJ952" s="213"/>
      <c r="AK952" s="213"/>
      <c r="AL952" s="213"/>
      <c r="AM952" s="213"/>
      <c r="AN952" s="213"/>
      <c r="AO952" s="214"/>
      <c r="AP952" s="214"/>
      <c r="AQ952" s="214"/>
      <c r="AR952" s="215"/>
    </row>
    <row r="953" spans="1:44" s="216" customFormat="1" ht="6.75" customHeight="1">
      <c r="A953" s="213"/>
      <c r="B953" s="213"/>
      <c r="C953" s="213"/>
      <c r="D953" s="213"/>
      <c r="E953" s="213"/>
      <c r="F953" s="213"/>
      <c r="G953" s="213"/>
      <c r="H953" s="213"/>
      <c r="I953" s="213"/>
      <c r="J953" s="213"/>
      <c r="K953" s="213"/>
      <c r="L953" s="213"/>
      <c r="M953" s="213"/>
      <c r="N953" s="213"/>
      <c r="O953" s="213"/>
      <c r="P953" s="213"/>
      <c r="Q953" s="213"/>
      <c r="R953" s="213"/>
      <c r="S953" s="213"/>
      <c r="T953" s="213"/>
      <c r="U953" s="213"/>
      <c r="V953" s="213"/>
      <c r="W953" s="213"/>
      <c r="X953" s="213"/>
      <c r="Y953" s="213"/>
      <c r="Z953" s="213"/>
      <c r="AA953" s="213"/>
      <c r="AB953" s="213"/>
      <c r="AC953" s="213"/>
      <c r="AD953" s="213"/>
      <c r="AE953" s="213"/>
      <c r="AF953" s="213"/>
      <c r="AG953" s="213"/>
      <c r="AH953" s="213"/>
      <c r="AI953" s="213"/>
      <c r="AJ953" s="213"/>
      <c r="AK953" s="213"/>
      <c r="AL953" s="213"/>
      <c r="AM953" s="213"/>
      <c r="AN953" s="213"/>
      <c r="AO953" s="214"/>
      <c r="AP953" s="214"/>
      <c r="AQ953" s="214"/>
      <c r="AR953" s="215"/>
    </row>
    <row r="954" spans="1:44" s="216" customFormat="1" ht="6.75" customHeight="1">
      <c r="A954" s="213"/>
      <c r="B954" s="213"/>
      <c r="C954" s="213"/>
      <c r="D954" s="213"/>
      <c r="E954" s="213"/>
      <c r="F954" s="213"/>
      <c r="G954" s="213"/>
      <c r="H954" s="213"/>
      <c r="I954" s="213"/>
      <c r="J954" s="213"/>
      <c r="K954" s="213"/>
      <c r="L954" s="213"/>
      <c r="M954" s="213"/>
      <c r="N954" s="213"/>
      <c r="O954" s="213"/>
      <c r="P954" s="213"/>
      <c r="Q954" s="213"/>
      <c r="R954" s="213"/>
      <c r="S954" s="213"/>
      <c r="T954" s="213"/>
      <c r="U954" s="213"/>
      <c r="V954" s="213"/>
      <c r="W954" s="213"/>
      <c r="X954" s="213"/>
      <c r="Y954" s="213"/>
      <c r="Z954" s="213"/>
      <c r="AA954" s="213"/>
      <c r="AB954" s="213"/>
      <c r="AC954" s="213"/>
      <c r="AD954" s="213"/>
      <c r="AE954" s="213"/>
      <c r="AF954" s="213"/>
      <c r="AG954" s="213"/>
      <c r="AH954" s="213"/>
      <c r="AI954" s="213"/>
      <c r="AJ954" s="213"/>
      <c r="AK954" s="213"/>
      <c r="AL954" s="213"/>
      <c r="AM954" s="213"/>
      <c r="AN954" s="213"/>
      <c r="AO954" s="214"/>
      <c r="AP954" s="214"/>
      <c r="AQ954" s="214"/>
      <c r="AR954" s="215"/>
    </row>
    <row r="955" spans="1:44" s="216" customFormat="1" ht="6.75" customHeight="1">
      <c r="A955" s="213"/>
      <c r="B955" s="213"/>
      <c r="C955" s="213"/>
      <c r="D955" s="213"/>
      <c r="E955" s="213"/>
      <c r="F955" s="213"/>
      <c r="G955" s="213"/>
      <c r="H955" s="213"/>
      <c r="I955" s="213"/>
      <c r="J955" s="213"/>
      <c r="K955" s="213"/>
      <c r="L955" s="213"/>
      <c r="M955" s="213"/>
      <c r="N955" s="213"/>
      <c r="O955" s="213"/>
      <c r="P955" s="213"/>
      <c r="Q955" s="213"/>
      <c r="R955" s="213"/>
      <c r="S955" s="213"/>
      <c r="T955" s="213"/>
      <c r="U955" s="213"/>
      <c r="V955" s="213"/>
      <c r="W955" s="213"/>
      <c r="X955" s="213"/>
      <c r="Y955" s="213"/>
      <c r="Z955" s="213"/>
      <c r="AA955" s="213"/>
      <c r="AB955" s="213"/>
      <c r="AC955" s="213"/>
      <c r="AD955" s="213"/>
      <c r="AE955" s="213"/>
      <c r="AF955" s="213"/>
      <c r="AG955" s="213"/>
      <c r="AH955" s="213"/>
      <c r="AI955" s="213"/>
      <c r="AJ955" s="213"/>
      <c r="AK955" s="213"/>
      <c r="AL955" s="213"/>
      <c r="AM955" s="213"/>
      <c r="AN955" s="213"/>
      <c r="AO955" s="214"/>
      <c r="AP955" s="214"/>
      <c r="AQ955" s="214"/>
      <c r="AR955" s="215"/>
    </row>
    <row r="956" spans="1:44" s="216" customFormat="1" ht="6.75" customHeight="1">
      <c r="A956" s="213"/>
      <c r="B956" s="213"/>
      <c r="C956" s="213"/>
      <c r="D956" s="213"/>
      <c r="E956" s="213"/>
      <c r="F956" s="213"/>
      <c r="G956" s="213"/>
      <c r="H956" s="213"/>
      <c r="I956" s="213"/>
      <c r="J956" s="213"/>
      <c r="K956" s="213"/>
      <c r="L956" s="213"/>
      <c r="M956" s="213"/>
      <c r="N956" s="213"/>
      <c r="O956" s="213"/>
      <c r="P956" s="213"/>
      <c r="Q956" s="213"/>
      <c r="R956" s="213"/>
      <c r="S956" s="213"/>
      <c r="T956" s="213"/>
      <c r="U956" s="213"/>
      <c r="V956" s="213"/>
      <c r="W956" s="213"/>
      <c r="X956" s="213"/>
      <c r="Y956" s="213"/>
      <c r="Z956" s="213"/>
      <c r="AA956" s="213"/>
      <c r="AB956" s="213"/>
      <c r="AC956" s="213"/>
      <c r="AD956" s="213"/>
      <c r="AE956" s="213"/>
      <c r="AF956" s="213"/>
      <c r="AG956" s="213"/>
      <c r="AH956" s="213"/>
      <c r="AI956" s="213"/>
      <c r="AJ956" s="213"/>
      <c r="AK956" s="213"/>
      <c r="AL956" s="213"/>
      <c r="AM956" s="213"/>
      <c r="AN956" s="213"/>
      <c r="AO956" s="214"/>
      <c r="AP956" s="214"/>
      <c r="AQ956" s="214"/>
      <c r="AR956" s="215"/>
    </row>
    <row r="957" spans="1:44" s="216" customFormat="1" ht="6.75" customHeight="1">
      <c r="A957" s="213"/>
      <c r="B957" s="213"/>
      <c r="C957" s="213"/>
      <c r="D957" s="213"/>
      <c r="E957" s="213"/>
      <c r="F957" s="213"/>
      <c r="G957" s="213"/>
      <c r="H957" s="213"/>
      <c r="I957" s="213"/>
      <c r="J957" s="213"/>
      <c r="K957" s="213"/>
      <c r="L957" s="213"/>
      <c r="M957" s="213"/>
      <c r="N957" s="213"/>
      <c r="O957" s="213"/>
      <c r="P957" s="213"/>
      <c r="Q957" s="213"/>
      <c r="R957" s="213"/>
      <c r="S957" s="213"/>
      <c r="T957" s="213"/>
      <c r="U957" s="213"/>
      <c r="V957" s="213"/>
      <c r="W957" s="213"/>
      <c r="X957" s="213"/>
      <c r="Y957" s="213"/>
      <c r="Z957" s="213"/>
      <c r="AA957" s="213"/>
      <c r="AB957" s="213"/>
      <c r="AC957" s="213"/>
      <c r="AD957" s="213"/>
      <c r="AE957" s="213"/>
      <c r="AF957" s="213"/>
      <c r="AG957" s="213"/>
      <c r="AH957" s="213"/>
      <c r="AI957" s="213"/>
      <c r="AJ957" s="213"/>
      <c r="AK957" s="213"/>
      <c r="AL957" s="213"/>
      <c r="AM957" s="213"/>
      <c r="AN957" s="213"/>
      <c r="AO957" s="214"/>
      <c r="AP957" s="214"/>
      <c r="AQ957" s="214"/>
      <c r="AR957" s="215"/>
    </row>
    <row r="958" spans="1:44" s="216" customFormat="1" ht="6.75" customHeight="1">
      <c r="A958" s="213"/>
      <c r="B958" s="213"/>
      <c r="C958" s="213"/>
      <c r="D958" s="213"/>
      <c r="E958" s="213"/>
      <c r="F958" s="213"/>
      <c r="G958" s="213"/>
      <c r="H958" s="213"/>
      <c r="I958" s="213"/>
      <c r="J958" s="213"/>
      <c r="K958" s="213"/>
      <c r="L958" s="213"/>
      <c r="M958" s="213"/>
      <c r="N958" s="213"/>
      <c r="O958" s="213"/>
      <c r="P958" s="213"/>
      <c r="Q958" s="213"/>
      <c r="R958" s="213"/>
      <c r="S958" s="213"/>
      <c r="T958" s="213"/>
      <c r="U958" s="213"/>
      <c r="V958" s="213"/>
      <c r="W958" s="213"/>
      <c r="X958" s="213"/>
      <c r="Y958" s="213"/>
      <c r="Z958" s="213"/>
      <c r="AA958" s="213"/>
      <c r="AB958" s="213"/>
      <c r="AC958" s="213"/>
      <c r="AD958" s="213"/>
      <c r="AE958" s="213"/>
      <c r="AF958" s="213"/>
      <c r="AG958" s="213"/>
      <c r="AH958" s="213"/>
      <c r="AI958" s="213"/>
      <c r="AJ958" s="213"/>
      <c r="AK958" s="213"/>
      <c r="AL958" s="213"/>
      <c r="AM958" s="213"/>
      <c r="AN958" s="213"/>
      <c r="AO958" s="214"/>
      <c r="AP958" s="214"/>
      <c r="AQ958" s="214"/>
      <c r="AR958" s="215"/>
    </row>
    <row r="959" spans="1:44" s="216" customFormat="1" ht="6.75" customHeight="1">
      <c r="A959" s="213"/>
      <c r="B959" s="213"/>
      <c r="C959" s="213"/>
      <c r="D959" s="213"/>
      <c r="E959" s="213"/>
      <c r="F959" s="213"/>
      <c r="G959" s="213"/>
      <c r="H959" s="213"/>
      <c r="I959" s="213"/>
      <c r="J959" s="213"/>
      <c r="K959" s="213"/>
      <c r="L959" s="213"/>
      <c r="M959" s="213"/>
      <c r="N959" s="213"/>
      <c r="O959" s="213"/>
      <c r="P959" s="213"/>
      <c r="Q959" s="213"/>
      <c r="R959" s="213"/>
      <c r="S959" s="213"/>
      <c r="T959" s="213"/>
      <c r="U959" s="213"/>
      <c r="V959" s="213"/>
      <c r="W959" s="213"/>
      <c r="X959" s="213"/>
      <c r="Y959" s="213"/>
      <c r="Z959" s="213"/>
      <c r="AA959" s="213"/>
      <c r="AB959" s="213"/>
      <c r="AC959" s="213"/>
      <c r="AD959" s="213"/>
      <c r="AE959" s="213"/>
      <c r="AF959" s="213"/>
      <c r="AG959" s="213"/>
      <c r="AH959" s="213"/>
      <c r="AI959" s="213"/>
      <c r="AJ959" s="213"/>
      <c r="AK959" s="213"/>
      <c r="AL959" s="213"/>
      <c r="AM959" s="213"/>
      <c r="AN959" s="213"/>
      <c r="AO959" s="214"/>
      <c r="AP959" s="214"/>
      <c r="AQ959" s="214"/>
      <c r="AR959" s="215"/>
    </row>
    <row r="960" spans="1:44" s="216" customFormat="1" ht="6.75" customHeight="1">
      <c r="A960" s="213"/>
      <c r="B960" s="213"/>
      <c r="C960" s="213"/>
      <c r="D960" s="213"/>
      <c r="E960" s="213"/>
      <c r="F960" s="213"/>
      <c r="G960" s="213"/>
      <c r="H960" s="213"/>
      <c r="I960" s="213"/>
      <c r="J960" s="213"/>
      <c r="K960" s="213"/>
      <c r="L960" s="213"/>
      <c r="M960" s="213"/>
      <c r="N960" s="213"/>
      <c r="O960" s="213"/>
      <c r="P960" s="213"/>
      <c r="Q960" s="213"/>
      <c r="R960" s="213"/>
      <c r="S960" s="213"/>
      <c r="T960" s="213"/>
      <c r="U960" s="213"/>
      <c r="V960" s="213"/>
      <c r="W960" s="213"/>
      <c r="X960" s="213"/>
      <c r="Y960" s="213"/>
      <c r="Z960" s="213"/>
      <c r="AA960" s="213"/>
      <c r="AB960" s="213"/>
      <c r="AC960" s="213"/>
      <c r="AD960" s="213"/>
      <c r="AE960" s="213"/>
      <c r="AF960" s="213"/>
      <c r="AG960" s="213"/>
      <c r="AH960" s="213"/>
      <c r="AI960" s="213"/>
      <c r="AJ960" s="213"/>
      <c r="AK960" s="213"/>
      <c r="AL960" s="213"/>
      <c r="AM960" s="213"/>
      <c r="AN960" s="213"/>
      <c r="AO960" s="214"/>
      <c r="AP960" s="214"/>
      <c r="AQ960" s="214"/>
      <c r="AR960" s="215"/>
    </row>
    <row r="961" spans="1:44" s="216" customFormat="1" ht="6.75" customHeight="1">
      <c r="A961" s="213"/>
      <c r="B961" s="213"/>
      <c r="C961" s="213"/>
      <c r="D961" s="213"/>
      <c r="E961" s="213"/>
      <c r="F961" s="213"/>
      <c r="G961" s="213"/>
      <c r="H961" s="213"/>
      <c r="I961" s="213"/>
      <c r="J961" s="213"/>
      <c r="K961" s="213"/>
      <c r="L961" s="213"/>
      <c r="M961" s="213"/>
      <c r="N961" s="213"/>
      <c r="O961" s="213"/>
      <c r="P961" s="213"/>
      <c r="Q961" s="213"/>
      <c r="R961" s="213"/>
      <c r="S961" s="213"/>
      <c r="T961" s="213"/>
      <c r="U961" s="213"/>
      <c r="V961" s="213"/>
      <c r="W961" s="213"/>
      <c r="X961" s="213"/>
      <c r="Y961" s="213"/>
      <c r="Z961" s="213"/>
      <c r="AA961" s="213"/>
      <c r="AB961" s="213"/>
      <c r="AC961" s="213"/>
      <c r="AD961" s="213"/>
      <c r="AE961" s="213"/>
      <c r="AF961" s="213"/>
      <c r="AG961" s="213"/>
      <c r="AH961" s="213"/>
      <c r="AI961" s="213"/>
      <c r="AJ961" s="213"/>
      <c r="AK961" s="213"/>
      <c r="AL961" s="213"/>
      <c r="AM961" s="213"/>
      <c r="AN961" s="213"/>
      <c r="AO961" s="214"/>
      <c r="AP961" s="214"/>
      <c r="AQ961" s="214"/>
      <c r="AR961" s="215"/>
    </row>
    <row r="962" spans="1:44" s="216" customFormat="1" ht="6.75" customHeight="1">
      <c r="A962" s="213"/>
      <c r="B962" s="213"/>
      <c r="C962" s="213"/>
      <c r="D962" s="213"/>
      <c r="E962" s="213"/>
      <c r="F962" s="213"/>
      <c r="G962" s="213"/>
      <c r="H962" s="213"/>
      <c r="I962" s="213"/>
      <c r="J962" s="213"/>
      <c r="K962" s="213"/>
      <c r="L962" s="213"/>
      <c r="M962" s="213"/>
      <c r="N962" s="213"/>
      <c r="O962" s="213"/>
      <c r="P962" s="213"/>
      <c r="Q962" s="213"/>
      <c r="R962" s="213"/>
      <c r="S962" s="213"/>
      <c r="T962" s="213"/>
      <c r="U962" s="213"/>
      <c r="V962" s="213"/>
      <c r="W962" s="213"/>
      <c r="X962" s="213"/>
      <c r="Y962" s="213"/>
      <c r="Z962" s="213"/>
      <c r="AA962" s="213"/>
      <c r="AB962" s="213"/>
      <c r="AC962" s="213"/>
      <c r="AD962" s="213"/>
      <c r="AE962" s="213"/>
      <c r="AF962" s="213"/>
      <c r="AG962" s="213"/>
      <c r="AH962" s="213"/>
      <c r="AI962" s="213"/>
      <c r="AJ962" s="213"/>
      <c r="AK962" s="213"/>
      <c r="AL962" s="213"/>
      <c r="AM962" s="213"/>
      <c r="AN962" s="213"/>
      <c r="AO962" s="214"/>
      <c r="AP962" s="214"/>
      <c r="AQ962" s="214"/>
      <c r="AR962" s="215"/>
    </row>
    <row r="963" spans="1:44" s="216" customFormat="1" ht="6.75" customHeight="1">
      <c r="A963" s="213"/>
      <c r="B963" s="213"/>
      <c r="C963" s="213"/>
      <c r="D963" s="213"/>
      <c r="E963" s="213"/>
      <c r="F963" s="213"/>
      <c r="G963" s="213"/>
      <c r="H963" s="213"/>
      <c r="I963" s="213"/>
      <c r="J963" s="213"/>
      <c r="K963" s="213"/>
      <c r="L963" s="213"/>
      <c r="M963" s="213"/>
      <c r="N963" s="213"/>
      <c r="O963" s="213"/>
      <c r="P963" s="213"/>
      <c r="Q963" s="213"/>
      <c r="R963" s="213"/>
      <c r="S963" s="213"/>
      <c r="T963" s="213"/>
      <c r="U963" s="213"/>
      <c r="V963" s="213"/>
      <c r="W963" s="213"/>
      <c r="X963" s="213"/>
      <c r="Y963" s="213"/>
      <c r="Z963" s="213"/>
      <c r="AA963" s="213"/>
      <c r="AB963" s="213"/>
      <c r="AC963" s="213"/>
      <c r="AD963" s="213"/>
      <c r="AE963" s="213"/>
      <c r="AF963" s="213"/>
      <c r="AG963" s="213"/>
      <c r="AH963" s="213"/>
      <c r="AI963" s="213"/>
      <c r="AJ963" s="213"/>
      <c r="AK963" s="213"/>
      <c r="AL963" s="213"/>
      <c r="AM963" s="213"/>
      <c r="AN963" s="213"/>
      <c r="AO963" s="214"/>
      <c r="AP963" s="214"/>
      <c r="AQ963" s="214"/>
      <c r="AR963" s="215"/>
    </row>
    <row r="964" spans="1:44" s="216" customFormat="1" ht="6.75" customHeight="1">
      <c r="A964" s="213"/>
      <c r="B964" s="213"/>
      <c r="C964" s="213"/>
      <c r="D964" s="213"/>
      <c r="E964" s="213"/>
      <c r="F964" s="213"/>
      <c r="G964" s="213"/>
      <c r="H964" s="213"/>
      <c r="I964" s="213"/>
      <c r="J964" s="213"/>
      <c r="K964" s="213"/>
      <c r="L964" s="213"/>
      <c r="M964" s="213"/>
      <c r="N964" s="213"/>
      <c r="O964" s="213"/>
      <c r="P964" s="213"/>
      <c r="Q964" s="213"/>
      <c r="R964" s="213"/>
      <c r="S964" s="213"/>
      <c r="T964" s="213"/>
      <c r="U964" s="213"/>
      <c r="V964" s="213"/>
      <c r="W964" s="213"/>
      <c r="X964" s="213"/>
      <c r="Y964" s="213"/>
      <c r="Z964" s="213"/>
      <c r="AA964" s="213"/>
      <c r="AB964" s="213"/>
      <c r="AC964" s="213"/>
      <c r="AD964" s="213"/>
      <c r="AE964" s="213"/>
      <c r="AF964" s="213"/>
      <c r="AG964" s="213"/>
      <c r="AH964" s="213"/>
      <c r="AI964" s="213"/>
      <c r="AJ964" s="213"/>
      <c r="AK964" s="213"/>
      <c r="AL964" s="213"/>
      <c r="AM964" s="213"/>
      <c r="AN964" s="213"/>
      <c r="AO964" s="214"/>
      <c r="AP964" s="214"/>
      <c r="AQ964" s="214"/>
      <c r="AR964" s="215"/>
    </row>
    <row r="965" spans="1:44" s="216" customFormat="1" ht="6.75" customHeight="1">
      <c r="A965" s="213"/>
      <c r="B965" s="213"/>
      <c r="C965" s="213"/>
      <c r="D965" s="213"/>
      <c r="E965" s="213"/>
      <c r="F965" s="213"/>
      <c r="G965" s="213"/>
      <c r="H965" s="213"/>
      <c r="I965" s="213"/>
      <c r="J965" s="213"/>
      <c r="K965" s="213"/>
      <c r="L965" s="213"/>
      <c r="M965" s="213"/>
      <c r="N965" s="213"/>
      <c r="O965" s="213"/>
      <c r="P965" s="213"/>
      <c r="Q965" s="213"/>
      <c r="R965" s="213"/>
      <c r="S965" s="213"/>
      <c r="T965" s="213"/>
      <c r="U965" s="213"/>
      <c r="V965" s="213"/>
      <c r="W965" s="213"/>
      <c r="X965" s="213"/>
      <c r="Y965" s="213"/>
      <c r="Z965" s="213"/>
      <c r="AA965" s="213"/>
      <c r="AB965" s="213"/>
      <c r="AC965" s="213"/>
      <c r="AD965" s="213"/>
      <c r="AE965" s="213"/>
      <c r="AF965" s="213"/>
      <c r="AG965" s="213"/>
      <c r="AH965" s="213"/>
      <c r="AI965" s="213"/>
      <c r="AJ965" s="213"/>
      <c r="AK965" s="213"/>
      <c r="AL965" s="213"/>
      <c r="AM965" s="213"/>
      <c r="AN965" s="213"/>
      <c r="AO965" s="214"/>
      <c r="AP965" s="214"/>
      <c r="AQ965" s="214"/>
      <c r="AR965" s="215"/>
    </row>
    <row r="966" spans="1:44" s="216" customFormat="1" ht="6.75" customHeight="1">
      <c r="A966" s="213"/>
      <c r="B966" s="213"/>
      <c r="C966" s="213"/>
      <c r="D966" s="213"/>
      <c r="E966" s="213"/>
      <c r="F966" s="213"/>
      <c r="G966" s="213"/>
      <c r="H966" s="213"/>
      <c r="I966" s="213"/>
      <c r="J966" s="213"/>
      <c r="K966" s="213"/>
      <c r="L966" s="213"/>
      <c r="M966" s="213"/>
      <c r="N966" s="213"/>
      <c r="O966" s="213"/>
      <c r="P966" s="213"/>
      <c r="Q966" s="213"/>
      <c r="R966" s="213"/>
      <c r="S966" s="213"/>
      <c r="T966" s="213"/>
      <c r="U966" s="213"/>
      <c r="V966" s="213"/>
      <c r="W966" s="213"/>
      <c r="X966" s="213"/>
      <c r="Y966" s="213"/>
      <c r="Z966" s="213"/>
      <c r="AA966" s="213"/>
      <c r="AB966" s="213"/>
      <c r="AC966" s="213"/>
      <c r="AD966" s="213"/>
      <c r="AE966" s="213"/>
      <c r="AF966" s="213"/>
      <c r="AG966" s="213"/>
      <c r="AH966" s="213"/>
      <c r="AI966" s="213"/>
      <c r="AJ966" s="213"/>
      <c r="AK966" s="213"/>
      <c r="AL966" s="213"/>
      <c r="AM966" s="213"/>
      <c r="AN966" s="213"/>
      <c r="AO966" s="214"/>
      <c r="AP966" s="214"/>
      <c r="AQ966" s="214"/>
      <c r="AR966" s="215"/>
    </row>
    <row r="967" spans="1:44" s="216" customFormat="1" ht="6.75" customHeight="1">
      <c r="A967" s="213"/>
      <c r="B967" s="213"/>
      <c r="C967" s="213"/>
      <c r="D967" s="213"/>
      <c r="E967" s="213"/>
      <c r="F967" s="213"/>
      <c r="G967" s="213"/>
      <c r="H967" s="213"/>
      <c r="I967" s="213"/>
      <c r="J967" s="213"/>
      <c r="K967" s="213"/>
      <c r="L967" s="213"/>
      <c r="M967" s="213"/>
      <c r="N967" s="213"/>
      <c r="O967" s="213"/>
      <c r="P967" s="213"/>
      <c r="Q967" s="213"/>
      <c r="R967" s="213"/>
      <c r="S967" s="213"/>
      <c r="T967" s="213"/>
      <c r="U967" s="213"/>
      <c r="V967" s="213"/>
      <c r="W967" s="213"/>
      <c r="X967" s="213"/>
      <c r="Y967" s="213"/>
      <c r="Z967" s="213"/>
      <c r="AA967" s="213"/>
      <c r="AB967" s="213"/>
      <c r="AC967" s="213"/>
      <c r="AD967" s="213"/>
      <c r="AE967" s="213"/>
      <c r="AF967" s="213"/>
      <c r="AG967" s="213"/>
      <c r="AH967" s="213"/>
      <c r="AI967" s="213"/>
      <c r="AJ967" s="213"/>
      <c r="AK967" s="213"/>
      <c r="AL967" s="213"/>
      <c r="AM967" s="213"/>
      <c r="AN967" s="213"/>
      <c r="AO967" s="214"/>
      <c r="AP967" s="214"/>
      <c r="AQ967" s="214"/>
      <c r="AR967" s="215"/>
    </row>
    <row r="968" spans="1:44" s="216" customFormat="1" ht="6.75" customHeight="1">
      <c r="A968" s="213"/>
      <c r="B968" s="213"/>
      <c r="C968" s="213"/>
      <c r="D968" s="213"/>
      <c r="E968" s="213"/>
      <c r="F968" s="213"/>
      <c r="G968" s="213"/>
      <c r="H968" s="213"/>
      <c r="I968" s="213"/>
      <c r="J968" s="213"/>
      <c r="K968" s="213"/>
      <c r="L968" s="213"/>
      <c r="M968" s="213"/>
      <c r="N968" s="213"/>
      <c r="O968" s="213"/>
      <c r="P968" s="213"/>
      <c r="Q968" s="213"/>
      <c r="R968" s="213"/>
      <c r="S968" s="213"/>
      <c r="T968" s="213"/>
      <c r="U968" s="213"/>
      <c r="V968" s="213"/>
      <c r="W968" s="213"/>
      <c r="X968" s="213"/>
      <c r="Y968" s="213"/>
      <c r="Z968" s="213"/>
      <c r="AA968" s="213"/>
      <c r="AB968" s="213"/>
      <c r="AC968" s="213"/>
      <c r="AD968" s="213"/>
      <c r="AE968" s="213"/>
      <c r="AF968" s="213"/>
      <c r="AG968" s="213"/>
      <c r="AH968" s="213"/>
      <c r="AI968" s="213"/>
      <c r="AJ968" s="213"/>
      <c r="AK968" s="213"/>
      <c r="AL968" s="213"/>
      <c r="AM968" s="213"/>
      <c r="AN968" s="213"/>
      <c r="AO968" s="214"/>
      <c r="AP968" s="214"/>
      <c r="AQ968" s="214"/>
      <c r="AR968" s="215"/>
    </row>
    <row r="969" spans="1:44" s="216" customFormat="1" ht="6.75" customHeight="1">
      <c r="A969" s="213"/>
      <c r="B969" s="213"/>
      <c r="C969" s="213"/>
      <c r="D969" s="213"/>
      <c r="E969" s="213"/>
      <c r="F969" s="213"/>
      <c r="G969" s="213"/>
      <c r="H969" s="213"/>
      <c r="I969" s="213"/>
      <c r="J969" s="213"/>
      <c r="K969" s="213"/>
      <c r="L969" s="213"/>
      <c r="M969" s="213"/>
      <c r="N969" s="213"/>
      <c r="O969" s="213"/>
      <c r="P969" s="213"/>
      <c r="Q969" s="213"/>
      <c r="R969" s="213"/>
      <c r="S969" s="213"/>
      <c r="T969" s="213"/>
      <c r="U969" s="213"/>
      <c r="V969" s="213"/>
      <c r="W969" s="213"/>
      <c r="X969" s="213"/>
      <c r="Y969" s="213"/>
      <c r="Z969" s="213"/>
      <c r="AA969" s="213"/>
      <c r="AB969" s="213"/>
      <c r="AC969" s="213"/>
      <c r="AD969" s="213"/>
      <c r="AE969" s="213"/>
      <c r="AF969" s="213"/>
      <c r="AG969" s="213"/>
      <c r="AH969" s="213"/>
      <c r="AI969" s="213"/>
      <c r="AJ969" s="213"/>
      <c r="AK969" s="213"/>
      <c r="AL969" s="213"/>
      <c r="AM969" s="213"/>
      <c r="AN969" s="213"/>
      <c r="AO969" s="214"/>
      <c r="AP969" s="214"/>
      <c r="AQ969" s="214"/>
      <c r="AR969" s="215"/>
    </row>
    <row r="970" spans="1:44" s="216" customFormat="1" ht="6.75" customHeight="1">
      <c r="A970" s="213"/>
      <c r="B970" s="213"/>
      <c r="C970" s="213"/>
      <c r="D970" s="213"/>
      <c r="E970" s="213"/>
      <c r="F970" s="213"/>
      <c r="G970" s="213"/>
      <c r="H970" s="213"/>
      <c r="I970" s="213"/>
      <c r="J970" s="213"/>
      <c r="K970" s="213"/>
      <c r="L970" s="213"/>
      <c r="M970" s="213"/>
      <c r="N970" s="213"/>
      <c r="O970" s="213"/>
      <c r="P970" s="213"/>
      <c r="Q970" s="213"/>
      <c r="R970" s="213"/>
      <c r="S970" s="213"/>
      <c r="T970" s="213"/>
      <c r="U970" s="213"/>
      <c r="V970" s="213"/>
      <c r="W970" s="213"/>
      <c r="X970" s="213"/>
      <c r="Y970" s="213"/>
      <c r="Z970" s="213"/>
      <c r="AA970" s="213"/>
      <c r="AB970" s="213"/>
      <c r="AC970" s="213"/>
      <c r="AD970" s="213"/>
      <c r="AE970" s="213"/>
      <c r="AF970" s="213"/>
      <c r="AG970" s="213"/>
      <c r="AH970" s="213"/>
      <c r="AI970" s="213"/>
      <c r="AJ970" s="213"/>
      <c r="AK970" s="213"/>
      <c r="AL970" s="213"/>
      <c r="AM970" s="213"/>
      <c r="AN970" s="213"/>
      <c r="AO970" s="214"/>
      <c r="AP970" s="214"/>
      <c r="AQ970" s="214"/>
      <c r="AR970" s="215"/>
    </row>
    <row r="971" spans="1:44" s="216" customFormat="1" ht="6.75" customHeight="1">
      <c r="A971" s="213"/>
      <c r="B971" s="213"/>
      <c r="C971" s="213"/>
      <c r="D971" s="213"/>
      <c r="E971" s="213"/>
      <c r="F971" s="213"/>
      <c r="G971" s="213"/>
      <c r="H971" s="213"/>
      <c r="I971" s="213"/>
      <c r="J971" s="213"/>
      <c r="K971" s="213"/>
      <c r="L971" s="213"/>
      <c r="M971" s="213"/>
      <c r="N971" s="213"/>
      <c r="O971" s="213"/>
      <c r="P971" s="213"/>
      <c r="Q971" s="213"/>
      <c r="R971" s="213"/>
      <c r="S971" s="213"/>
      <c r="T971" s="213"/>
      <c r="U971" s="213"/>
      <c r="V971" s="213"/>
      <c r="W971" s="213"/>
      <c r="X971" s="213"/>
      <c r="Y971" s="213"/>
      <c r="Z971" s="213"/>
      <c r="AA971" s="213"/>
      <c r="AB971" s="213"/>
      <c r="AC971" s="213"/>
      <c r="AD971" s="213"/>
      <c r="AE971" s="213"/>
      <c r="AF971" s="213"/>
      <c r="AG971" s="213"/>
      <c r="AH971" s="213"/>
      <c r="AI971" s="213"/>
      <c r="AJ971" s="213"/>
      <c r="AK971" s="213"/>
      <c r="AL971" s="213"/>
      <c r="AM971" s="213"/>
      <c r="AN971" s="213"/>
      <c r="AO971" s="214"/>
      <c r="AP971" s="214"/>
      <c r="AQ971" s="214"/>
      <c r="AR971" s="215"/>
    </row>
    <row r="972" spans="1:44" s="216" customFormat="1" ht="6.75" customHeight="1">
      <c r="A972" s="213"/>
      <c r="B972" s="213"/>
      <c r="C972" s="213"/>
      <c r="D972" s="213"/>
      <c r="E972" s="213"/>
      <c r="F972" s="213"/>
      <c r="G972" s="213"/>
      <c r="H972" s="213"/>
      <c r="I972" s="213"/>
      <c r="J972" s="213"/>
      <c r="K972" s="213"/>
      <c r="L972" s="213"/>
      <c r="M972" s="213"/>
      <c r="N972" s="213"/>
      <c r="O972" s="213"/>
      <c r="P972" s="213"/>
      <c r="Q972" s="213"/>
      <c r="R972" s="213"/>
      <c r="S972" s="213"/>
      <c r="T972" s="213"/>
      <c r="U972" s="213"/>
      <c r="V972" s="213"/>
      <c r="W972" s="213"/>
      <c r="X972" s="213"/>
      <c r="Y972" s="213"/>
      <c r="Z972" s="213"/>
      <c r="AA972" s="213"/>
      <c r="AB972" s="213"/>
      <c r="AC972" s="213"/>
      <c r="AD972" s="213"/>
      <c r="AE972" s="213"/>
      <c r="AF972" s="213"/>
      <c r="AG972" s="213"/>
      <c r="AH972" s="213"/>
      <c r="AI972" s="213"/>
      <c r="AJ972" s="213"/>
      <c r="AK972" s="213"/>
      <c r="AL972" s="213"/>
      <c r="AM972" s="213"/>
      <c r="AN972" s="213"/>
      <c r="AO972" s="214"/>
      <c r="AP972" s="214"/>
      <c r="AQ972" s="214"/>
      <c r="AR972" s="215"/>
    </row>
    <row r="973" spans="1:44" s="216" customFormat="1" ht="6.75" customHeight="1">
      <c r="A973" s="213"/>
      <c r="B973" s="213"/>
      <c r="C973" s="213"/>
      <c r="D973" s="213"/>
      <c r="E973" s="213"/>
      <c r="F973" s="213"/>
      <c r="G973" s="213"/>
      <c r="H973" s="213"/>
      <c r="I973" s="213"/>
      <c r="J973" s="213"/>
      <c r="K973" s="213"/>
      <c r="L973" s="213"/>
      <c r="M973" s="213"/>
      <c r="N973" s="213"/>
      <c r="O973" s="213"/>
      <c r="P973" s="213"/>
      <c r="Q973" s="213"/>
      <c r="R973" s="213"/>
      <c r="S973" s="213"/>
      <c r="T973" s="213"/>
      <c r="U973" s="213"/>
      <c r="V973" s="213"/>
      <c r="W973" s="213"/>
      <c r="X973" s="213"/>
      <c r="Y973" s="213"/>
      <c r="Z973" s="213"/>
      <c r="AA973" s="213"/>
      <c r="AB973" s="213"/>
      <c r="AC973" s="213"/>
      <c r="AD973" s="213"/>
      <c r="AE973" s="213"/>
      <c r="AF973" s="213"/>
      <c r="AG973" s="213"/>
      <c r="AH973" s="213"/>
      <c r="AI973" s="213"/>
      <c r="AJ973" s="213"/>
      <c r="AK973" s="213"/>
      <c r="AL973" s="213"/>
      <c r="AM973" s="213"/>
      <c r="AN973" s="213"/>
      <c r="AO973" s="214"/>
      <c r="AP973" s="214"/>
      <c r="AQ973" s="214"/>
      <c r="AR973" s="215"/>
    </row>
    <row r="974" spans="1:44" s="216" customFormat="1" ht="6.75" customHeight="1">
      <c r="A974" s="213"/>
      <c r="B974" s="213"/>
      <c r="C974" s="213"/>
      <c r="D974" s="213"/>
      <c r="E974" s="213"/>
      <c r="F974" s="213"/>
      <c r="G974" s="213"/>
      <c r="H974" s="213"/>
      <c r="I974" s="213"/>
      <c r="J974" s="213"/>
      <c r="K974" s="213"/>
      <c r="L974" s="213"/>
      <c r="M974" s="213"/>
      <c r="N974" s="213"/>
      <c r="O974" s="213"/>
      <c r="P974" s="213"/>
      <c r="Q974" s="213"/>
      <c r="R974" s="213"/>
      <c r="S974" s="213"/>
      <c r="T974" s="213"/>
      <c r="U974" s="213"/>
      <c r="V974" s="213"/>
      <c r="W974" s="213"/>
      <c r="X974" s="213"/>
      <c r="Y974" s="213"/>
      <c r="Z974" s="213"/>
      <c r="AA974" s="213"/>
      <c r="AB974" s="213"/>
      <c r="AC974" s="213"/>
      <c r="AD974" s="213"/>
      <c r="AE974" s="213"/>
      <c r="AF974" s="213"/>
      <c r="AG974" s="213"/>
      <c r="AH974" s="213"/>
      <c r="AI974" s="213"/>
      <c r="AJ974" s="213"/>
      <c r="AK974" s="213"/>
      <c r="AL974" s="213"/>
      <c r="AM974" s="213"/>
      <c r="AN974" s="213"/>
      <c r="AO974" s="214"/>
      <c r="AP974" s="214"/>
      <c r="AQ974" s="214"/>
      <c r="AR974" s="215"/>
    </row>
    <row r="975" spans="1:44" s="216" customFormat="1" ht="6.75" customHeight="1">
      <c r="A975" s="213"/>
      <c r="B975" s="213"/>
      <c r="C975" s="213"/>
      <c r="D975" s="213"/>
      <c r="E975" s="213"/>
      <c r="F975" s="213"/>
      <c r="G975" s="213"/>
      <c r="H975" s="213"/>
      <c r="I975" s="213"/>
      <c r="J975" s="213"/>
      <c r="K975" s="213"/>
      <c r="L975" s="213"/>
      <c r="M975" s="213"/>
      <c r="N975" s="213"/>
      <c r="O975" s="213"/>
      <c r="P975" s="213"/>
      <c r="Q975" s="213"/>
      <c r="R975" s="213"/>
      <c r="S975" s="213"/>
      <c r="T975" s="213"/>
      <c r="U975" s="213"/>
      <c r="V975" s="213"/>
      <c r="W975" s="213"/>
      <c r="X975" s="213"/>
      <c r="Y975" s="213"/>
      <c r="Z975" s="213"/>
      <c r="AA975" s="213"/>
      <c r="AB975" s="213"/>
      <c r="AC975" s="213"/>
      <c r="AD975" s="213"/>
      <c r="AE975" s="213"/>
      <c r="AF975" s="213"/>
      <c r="AG975" s="213"/>
      <c r="AH975" s="213"/>
      <c r="AI975" s="213"/>
      <c r="AJ975" s="213"/>
      <c r="AK975" s="213"/>
      <c r="AL975" s="213"/>
      <c r="AM975" s="213"/>
      <c r="AN975" s="213"/>
      <c r="AO975" s="214"/>
      <c r="AP975" s="214"/>
      <c r="AQ975" s="214"/>
      <c r="AR975" s="215"/>
    </row>
    <row r="976" spans="1:44" s="216" customFormat="1" ht="6.75" customHeight="1">
      <c r="A976" s="213"/>
      <c r="B976" s="213"/>
      <c r="C976" s="213"/>
      <c r="D976" s="213"/>
      <c r="E976" s="213"/>
      <c r="F976" s="213"/>
      <c r="G976" s="213"/>
      <c r="H976" s="213"/>
      <c r="I976" s="213"/>
      <c r="J976" s="213"/>
      <c r="K976" s="213"/>
      <c r="L976" s="213"/>
      <c r="M976" s="213"/>
      <c r="N976" s="213"/>
      <c r="O976" s="213"/>
      <c r="P976" s="213"/>
      <c r="Q976" s="213"/>
      <c r="R976" s="213"/>
      <c r="S976" s="213"/>
      <c r="T976" s="213"/>
      <c r="U976" s="213"/>
      <c r="V976" s="213"/>
      <c r="W976" s="213"/>
      <c r="X976" s="213"/>
      <c r="Y976" s="213"/>
      <c r="Z976" s="213"/>
      <c r="AA976" s="213"/>
      <c r="AB976" s="213"/>
      <c r="AC976" s="213"/>
      <c r="AD976" s="213"/>
      <c r="AE976" s="213"/>
      <c r="AF976" s="213"/>
      <c r="AG976" s="213"/>
      <c r="AH976" s="213"/>
      <c r="AI976" s="213"/>
      <c r="AJ976" s="213"/>
      <c r="AK976" s="213"/>
      <c r="AL976" s="213"/>
      <c r="AM976" s="213"/>
      <c r="AN976" s="213"/>
      <c r="AO976" s="214"/>
      <c r="AP976" s="214"/>
      <c r="AQ976" s="214"/>
      <c r="AR976" s="215"/>
    </row>
    <row r="977" spans="1:44" s="216" customFormat="1" ht="6.75" customHeight="1">
      <c r="A977" s="213"/>
      <c r="B977" s="213"/>
      <c r="C977" s="213"/>
      <c r="D977" s="213"/>
      <c r="E977" s="213"/>
      <c r="F977" s="213"/>
      <c r="G977" s="213"/>
      <c r="H977" s="213"/>
      <c r="I977" s="213"/>
      <c r="J977" s="213"/>
      <c r="K977" s="213"/>
      <c r="L977" s="213"/>
      <c r="M977" s="213"/>
      <c r="N977" s="213"/>
      <c r="O977" s="213"/>
      <c r="P977" s="213"/>
      <c r="Q977" s="213"/>
      <c r="R977" s="213"/>
      <c r="S977" s="213"/>
      <c r="T977" s="213"/>
      <c r="U977" s="213"/>
      <c r="V977" s="213"/>
      <c r="W977" s="213"/>
      <c r="X977" s="213"/>
      <c r="Y977" s="213"/>
      <c r="Z977" s="213"/>
      <c r="AA977" s="213"/>
      <c r="AB977" s="213"/>
      <c r="AC977" s="213"/>
      <c r="AD977" s="213"/>
      <c r="AE977" s="213"/>
      <c r="AF977" s="213"/>
      <c r="AG977" s="213"/>
      <c r="AH977" s="213"/>
      <c r="AI977" s="213"/>
      <c r="AJ977" s="213"/>
      <c r="AK977" s="213"/>
      <c r="AL977" s="213"/>
      <c r="AM977" s="213"/>
      <c r="AN977" s="213"/>
      <c r="AO977" s="214"/>
      <c r="AP977" s="214"/>
      <c r="AQ977" s="214"/>
      <c r="AR977" s="215"/>
    </row>
    <row r="978" spans="1:44" s="216" customFormat="1" ht="6.75" customHeight="1">
      <c r="A978" s="213"/>
      <c r="B978" s="213"/>
      <c r="C978" s="213"/>
      <c r="D978" s="213"/>
      <c r="E978" s="213"/>
      <c r="F978" s="213"/>
      <c r="G978" s="213"/>
      <c r="H978" s="213"/>
      <c r="I978" s="213"/>
      <c r="J978" s="213"/>
      <c r="K978" s="213"/>
      <c r="L978" s="213"/>
      <c r="M978" s="213"/>
      <c r="N978" s="213"/>
      <c r="O978" s="213"/>
      <c r="P978" s="213"/>
      <c r="Q978" s="213"/>
      <c r="R978" s="213"/>
      <c r="S978" s="213"/>
      <c r="T978" s="213"/>
      <c r="U978" s="213"/>
      <c r="V978" s="213"/>
      <c r="W978" s="213"/>
      <c r="X978" s="213"/>
      <c r="Y978" s="213"/>
      <c r="Z978" s="213"/>
      <c r="AA978" s="213"/>
      <c r="AB978" s="213"/>
      <c r="AC978" s="213"/>
      <c r="AD978" s="213"/>
      <c r="AE978" s="213"/>
      <c r="AF978" s="213"/>
      <c r="AG978" s="213"/>
      <c r="AH978" s="213"/>
      <c r="AI978" s="213"/>
      <c r="AJ978" s="213"/>
      <c r="AK978" s="213"/>
      <c r="AL978" s="213"/>
      <c r="AM978" s="213"/>
      <c r="AN978" s="213"/>
      <c r="AO978" s="214"/>
      <c r="AP978" s="214"/>
      <c r="AQ978" s="214"/>
      <c r="AR978" s="215"/>
    </row>
    <row r="979" spans="1:44" s="216" customFormat="1" ht="6.75" customHeight="1">
      <c r="A979" s="213"/>
      <c r="B979" s="213"/>
      <c r="C979" s="213"/>
      <c r="D979" s="213"/>
      <c r="E979" s="213"/>
      <c r="F979" s="213"/>
      <c r="G979" s="213"/>
      <c r="H979" s="213"/>
      <c r="I979" s="213"/>
      <c r="J979" s="213"/>
      <c r="K979" s="213"/>
      <c r="L979" s="213"/>
      <c r="M979" s="213"/>
      <c r="N979" s="213"/>
      <c r="O979" s="213"/>
      <c r="P979" s="213"/>
      <c r="Q979" s="213"/>
      <c r="R979" s="213"/>
      <c r="S979" s="213"/>
      <c r="T979" s="213"/>
      <c r="U979" s="213"/>
      <c r="V979" s="213"/>
      <c r="W979" s="213"/>
      <c r="X979" s="213"/>
      <c r="Y979" s="213"/>
      <c r="Z979" s="213"/>
      <c r="AA979" s="213"/>
      <c r="AB979" s="213"/>
      <c r="AC979" s="213"/>
      <c r="AD979" s="213"/>
      <c r="AE979" s="213"/>
      <c r="AF979" s="213"/>
      <c r="AG979" s="213"/>
      <c r="AH979" s="213"/>
      <c r="AI979" s="213"/>
      <c r="AJ979" s="213"/>
      <c r="AK979" s="213"/>
      <c r="AL979" s="213"/>
      <c r="AM979" s="213"/>
      <c r="AN979" s="213"/>
      <c r="AO979" s="214"/>
      <c r="AP979" s="214"/>
      <c r="AQ979" s="214"/>
      <c r="AR979" s="215"/>
    </row>
    <row r="980" spans="1:44" s="216" customFormat="1" ht="6.75" customHeight="1">
      <c r="A980" s="213"/>
      <c r="B980" s="213"/>
      <c r="C980" s="213"/>
      <c r="D980" s="213"/>
      <c r="E980" s="213"/>
      <c r="F980" s="213"/>
      <c r="G980" s="213"/>
      <c r="H980" s="213"/>
      <c r="I980" s="213"/>
      <c r="J980" s="213"/>
      <c r="K980" s="213"/>
      <c r="L980" s="213"/>
      <c r="M980" s="213"/>
      <c r="N980" s="213"/>
      <c r="O980" s="213"/>
      <c r="P980" s="213"/>
      <c r="Q980" s="213"/>
      <c r="R980" s="213"/>
      <c r="S980" s="213"/>
      <c r="T980" s="213"/>
      <c r="U980" s="213"/>
      <c r="V980" s="213"/>
      <c r="W980" s="213"/>
      <c r="X980" s="213"/>
      <c r="Y980" s="213"/>
      <c r="Z980" s="213"/>
      <c r="AA980" s="213"/>
      <c r="AB980" s="213"/>
      <c r="AC980" s="213"/>
      <c r="AD980" s="213"/>
      <c r="AE980" s="213"/>
      <c r="AF980" s="213"/>
      <c r="AG980" s="213"/>
      <c r="AH980" s="213"/>
      <c r="AI980" s="213"/>
      <c r="AJ980" s="213"/>
      <c r="AK980" s="213"/>
      <c r="AL980" s="213"/>
      <c r="AM980" s="213"/>
      <c r="AN980" s="213"/>
      <c r="AO980" s="214"/>
      <c r="AP980" s="214"/>
      <c r="AQ980" s="214"/>
      <c r="AR980" s="215"/>
    </row>
    <row r="981" spans="1:44" s="216" customFormat="1" ht="6.75" customHeight="1">
      <c r="A981" s="213"/>
      <c r="B981" s="213"/>
      <c r="C981" s="213"/>
      <c r="D981" s="213"/>
      <c r="E981" s="213"/>
      <c r="F981" s="213"/>
      <c r="G981" s="213"/>
      <c r="H981" s="213"/>
      <c r="I981" s="213"/>
      <c r="J981" s="213"/>
      <c r="K981" s="213"/>
      <c r="L981" s="213"/>
      <c r="M981" s="213"/>
      <c r="N981" s="213"/>
      <c r="O981" s="213"/>
      <c r="P981" s="213"/>
      <c r="Q981" s="213"/>
      <c r="R981" s="213"/>
      <c r="S981" s="213"/>
      <c r="T981" s="213"/>
      <c r="U981" s="213"/>
      <c r="V981" s="213"/>
      <c r="W981" s="213"/>
      <c r="X981" s="213"/>
      <c r="Y981" s="213"/>
      <c r="Z981" s="213"/>
      <c r="AA981" s="213"/>
      <c r="AB981" s="213"/>
      <c r="AC981" s="213"/>
      <c r="AD981" s="213"/>
      <c r="AE981" s="213"/>
      <c r="AF981" s="213"/>
      <c r="AG981" s="213"/>
      <c r="AH981" s="213"/>
      <c r="AI981" s="213"/>
      <c r="AJ981" s="213"/>
      <c r="AK981" s="213"/>
      <c r="AL981" s="213"/>
      <c r="AM981" s="213"/>
      <c r="AN981" s="213"/>
      <c r="AO981" s="214"/>
      <c r="AP981" s="214"/>
      <c r="AQ981" s="214"/>
      <c r="AR981" s="215"/>
    </row>
    <row r="982" spans="1:44" s="216" customFormat="1" ht="6.75" customHeight="1">
      <c r="A982" s="213"/>
      <c r="B982" s="213"/>
      <c r="C982" s="213"/>
      <c r="D982" s="213"/>
      <c r="E982" s="213"/>
      <c r="F982" s="213"/>
      <c r="G982" s="213"/>
      <c r="H982" s="213"/>
      <c r="I982" s="213"/>
      <c r="J982" s="213"/>
      <c r="K982" s="213"/>
      <c r="L982" s="213"/>
      <c r="M982" s="213"/>
      <c r="N982" s="213"/>
      <c r="O982" s="213"/>
      <c r="P982" s="213"/>
      <c r="Q982" s="213"/>
      <c r="R982" s="213"/>
      <c r="S982" s="213"/>
      <c r="T982" s="213"/>
      <c r="U982" s="213"/>
      <c r="V982" s="213"/>
      <c r="W982" s="213"/>
      <c r="X982" s="213"/>
      <c r="Y982" s="213"/>
      <c r="Z982" s="213"/>
      <c r="AA982" s="213"/>
      <c r="AB982" s="213"/>
      <c r="AC982" s="213"/>
      <c r="AD982" s="213"/>
      <c r="AE982" s="213"/>
      <c r="AF982" s="213"/>
      <c r="AG982" s="213"/>
      <c r="AH982" s="213"/>
      <c r="AI982" s="213"/>
      <c r="AJ982" s="213"/>
      <c r="AK982" s="213"/>
      <c r="AL982" s="213"/>
      <c r="AM982" s="213"/>
      <c r="AN982" s="213"/>
      <c r="AO982" s="214"/>
      <c r="AP982" s="214"/>
      <c r="AQ982" s="214"/>
      <c r="AR982" s="215"/>
    </row>
    <row r="983" spans="1:44" s="216" customFormat="1" ht="6.75" customHeight="1">
      <c r="A983" s="213"/>
      <c r="B983" s="213"/>
      <c r="C983" s="213"/>
      <c r="D983" s="213"/>
      <c r="E983" s="213"/>
      <c r="F983" s="213"/>
      <c r="G983" s="213"/>
      <c r="H983" s="213"/>
      <c r="I983" s="213"/>
      <c r="J983" s="213"/>
      <c r="K983" s="213"/>
      <c r="L983" s="213"/>
      <c r="M983" s="213"/>
      <c r="N983" s="213"/>
      <c r="O983" s="213"/>
      <c r="P983" s="213"/>
      <c r="Q983" s="213"/>
      <c r="R983" s="213"/>
      <c r="S983" s="213"/>
      <c r="T983" s="213"/>
      <c r="U983" s="213"/>
      <c r="V983" s="213"/>
      <c r="W983" s="213"/>
      <c r="X983" s="213"/>
      <c r="Y983" s="213"/>
      <c r="Z983" s="213"/>
      <c r="AA983" s="213"/>
      <c r="AB983" s="213"/>
      <c r="AC983" s="213"/>
      <c r="AD983" s="213"/>
      <c r="AE983" s="213"/>
      <c r="AF983" s="213"/>
      <c r="AG983" s="213"/>
      <c r="AH983" s="213"/>
      <c r="AI983" s="213"/>
      <c r="AJ983" s="213"/>
      <c r="AK983" s="213"/>
      <c r="AL983" s="213"/>
      <c r="AM983" s="213"/>
      <c r="AN983" s="213"/>
      <c r="AO983" s="214"/>
      <c r="AP983" s="214"/>
      <c r="AQ983" s="214"/>
      <c r="AR983" s="215"/>
    </row>
    <row r="984" spans="1:44" s="216" customFormat="1" ht="6.75" customHeight="1">
      <c r="A984" s="213"/>
      <c r="B984" s="213"/>
      <c r="C984" s="213"/>
      <c r="D984" s="213"/>
      <c r="E984" s="213"/>
      <c r="F984" s="213"/>
      <c r="G984" s="213"/>
      <c r="H984" s="213"/>
      <c r="I984" s="213"/>
      <c r="J984" s="213"/>
      <c r="K984" s="213"/>
      <c r="L984" s="213"/>
      <c r="M984" s="213"/>
      <c r="N984" s="213"/>
      <c r="O984" s="213"/>
      <c r="P984" s="213"/>
      <c r="Q984" s="213"/>
      <c r="R984" s="213"/>
      <c r="S984" s="213"/>
      <c r="T984" s="213"/>
      <c r="U984" s="213"/>
      <c r="V984" s="213"/>
      <c r="W984" s="213"/>
      <c r="X984" s="213"/>
      <c r="Y984" s="213"/>
      <c r="Z984" s="213"/>
      <c r="AA984" s="213"/>
      <c r="AB984" s="213"/>
      <c r="AC984" s="213"/>
      <c r="AD984" s="213"/>
      <c r="AE984" s="213"/>
      <c r="AF984" s="213"/>
      <c r="AG984" s="213"/>
      <c r="AH984" s="213"/>
      <c r="AI984" s="213"/>
      <c r="AJ984" s="213"/>
      <c r="AK984" s="213"/>
      <c r="AL984" s="213"/>
      <c r="AM984" s="213"/>
      <c r="AN984" s="213"/>
      <c r="AO984" s="214"/>
      <c r="AP984" s="214"/>
      <c r="AQ984" s="214"/>
      <c r="AR984" s="215"/>
    </row>
    <row r="985" spans="1:44" s="216" customFormat="1" ht="6.75" customHeight="1">
      <c r="A985" s="213"/>
      <c r="B985" s="213"/>
      <c r="C985" s="213"/>
      <c r="D985" s="213"/>
      <c r="E985" s="213"/>
      <c r="F985" s="213"/>
      <c r="G985" s="213"/>
      <c r="H985" s="213"/>
      <c r="I985" s="213"/>
      <c r="J985" s="213"/>
      <c r="K985" s="213"/>
      <c r="L985" s="213"/>
      <c r="M985" s="213"/>
      <c r="N985" s="213"/>
      <c r="O985" s="213"/>
      <c r="P985" s="213"/>
      <c r="Q985" s="213"/>
      <c r="R985" s="213"/>
      <c r="S985" s="213"/>
      <c r="T985" s="213"/>
      <c r="U985" s="213"/>
      <c r="V985" s="213"/>
      <c r="W985" s="213"/>
      <c r="X985" s="213"/>
      <c r="Y985" s="213"/>
      <c r="Z985" s="213"/>
      <c r="AA985" s="213"/>
      <c r="AB985" s="213"/>
      <c r="AC985" s="213"/>
      <c r="AD985" s="213"/>
      <c r="AE985" s="213"/>
      <c r="AF985" s="213"/>
      <c r="AG985" s="213"/>
      <c r="AH985" s="213"/>
      <c r="AI985" s="213"/>
      <c r="AJ985" s="213"/>
      <c r="AK985" s="213"/>
      <c r="AL985" s="213"/>
      <c r="AM985" s="213"/>
      <c r="AN985" s="213"/>
      <c r="AO985" s="214"/>
      <c r="AP985" s="214"/>
      <c r="AQ985" s="214"/>
      <c r="AR985" s="215"/>
    </row>
    <row r="986" spans="1:44" s="216" customFormat="1" ht="6.75" customHeight="1">
      <c r="A986" s="213"/>
      <c r="B986" s="213"/>
      <c r="C986" s="213"/>
      <c r="D986" s="213"/>
      <c r="E986" s="213"/>
      <c r="F986" s="213"/>
      <c r="G986" s="213"/>
      <c r="H986" s="213"/>
      <c r="I986" s="213"/>
      <c r="J986" s="213"/>
      <c r="K986" s="213"/>
      <c r="L986" s="213"/>
      <c r="M986" s="213"/>
      <c r="N986" s="213"/>
      <c r="O986" s="213"/>
      <c r="P986" s="213"/>
      <c r="Q986" s="213"/>
      <c r="R986" s="213"/>
      <c r="S986" s="213"/>
      <c r="T986" s="213"/>
      <c r="U986" s="213"/>
      <c r="V986" s="213"/>
      <c r="W986" s="213"/>
      <c r="X986" s="213"/>
      <c r="Y986" s="213"/>
      <c r="Z986" s="213"/>
      <c r="AA986" s="213"/>
      <c r="AB986" s="213"/>
      <c r="AC986" s="213"/>
      <c r="AD986" s="213"/>
      <c r="AE986" s="213"/>
      <c r="AF986" s="213"/>
      <c r="AG986" s="213"/>
      <c r="AH986" s="213"/>
      <c r="AI986" s="213"/>
      <c r="AJ986" s="213"/>
      <c r="AK986" s="213"/>
      <c r="AL986" s="213"/>
      <c r="AM986" s="213"/>
      <c r="AN986" s="213"/>
      <c r="AO986" s="214"/>
      <c r="AP986" s="214"/>
      <c r="AQ986" s="214"/>
      <c r="AR986" s="215"/>
    </row>
    <row r="987" spans="1:44" s="216" customFormat="1" ht="6.75" customHeight="1">
      <c r="A987" s="213"/>
      <c r="B987" s="213"/>
      <c r="C987" s="213"/>
      <c r="D987" s="213"/>
      <c r="E987" s="213"/>
      <c r="F987" s="213"/>
      <c r="G987" s="213"/>
      <c r="H987" s="213"/>
      <c r="I987" s="213"/>
      <c r="J987" s="213"/>
      <c r="K987" s="213"/>
      <c r="L987" s="213"/>
      <c r="M987" s="213"/>
      <c r="N987" s="213"/>
      <c r="O987" s="213"/>
      <c r="P987" s="213"/>
      <c r="Q987" s="213"/>
      <c r="R987" s="213"/>
      <c r="S987" s="213"/>
      <c r="T987" s="213"/>
      <c r="U987" s="213"/>
      <c r="V987" s="213"/>
      <c r="W987" s="213"/>
      <c r="X987" s="213"/>
      <c r="Y987" s="213"/>
      <c r="Z987" s="213"/>
      <c r="AA987" s="213"/>
      <c r="AB987" s="213"/>
      <c r="AC987" s="213"/>
      <c r="AD987" s="213"/>
      <c r="AE987" s="213"/>
      <c r="AF987" s="213"/>
      <c r="AG987" s="213"/>
      <c r="AH987" s="213"/>
      <c r="AI987" s="213"/>
      <c r="AJ987" s="213"/>
      <c r="AK987" s="213"/>
      <c r="AL987" s="213"/>
      <c r="AM987" s="213"/>
      <c r="AN987" s="213"/>
      <c r="AO987" s="214"/>
      <c r="AP987" s="214"/>
      <c r="AQ987" s="214"/>
      <c r="AR987" s="215"/>
    </row>
    <row r="988" spans="1:44" s="216" customFormat="1" ht="6.75" customHeight="1">
      <c r="A988" s="213"/>
      <c r="B988" s="213"/>
      <c r="C988" s="213"/>
      <c r="D988" s="213"/>
      <c r="E988" s="213"/>
      <c r="F988" s="213"/>
      <c r="G988" s="213"/>
      <c r="H988" s="213"/>
      <c r="I988" s="213"/>
      <c r="J988" s="213"/>
      <c r="K988" s="213"/>
      <c r="L988" s="213"/>
      <c r="M988" s="213"/>
      <c r="N988" s="213"/>
      <c r="O988" s="213"/>
      <c r="P988" s="213"/>
      <c r="Q988" s="213"/>
      <c r="R988" s="213"/>
      <c r="S988" s="213"/>
      <c r="T988" s="213"/>
      <c r="U988" s="213"/>
      <c r="V988" s="213"/>
      <c r="W988" s="213"/>
      <c r="X988" s="213"/>
      <c r="Y988" s="213"/>
      <c r="Z988" s="213"/>
      <c r="AA988" s="213"/>
      <c r="AB988" s="213"/>
      <c r="AC988" s="213"/>
      <c r="AD988" s="213"/>
      <c r="AE988" s="213"/>
      <c r="AF988" s="213"/>
      <c r="AG988" s="213"/>
      <c r="AH988" s="213"/>
      <c r="AI988" s="213"/>
      <c r="AJ988" s="213"/>
      <c r="AK988" s="213"/>
      <c r="AL988" s="213"/>
      <c r="AM988" s="213"/>
      <c r="AN988" s="213"/>
      <c r="AO988" s="214"/>
      <c r="AP988" s="214"/>
      <c r="AQ988" s="214"/>
      <c r="AR988" s="215"/>
    </row>
    <row r="989" spans="1:44" s="216" customFormat="1" ht="6.75" customHeight="1">
      <c r="A989" s="213"/>
      <c r="B989" s="213"/>
      <c r="C989" s="213"/>
      <c r="D989" s="213"/>
      <c r="E989" s="213"/>
      <c r="F989" s="213"/>
      <c r="G989" s="213"/>
      <c r="H989" s="213"/>
      <c r="I989" s="213"/>
      <c r="J989" s="213"/>
      <c r="K989" s="213"/>
      <c r="L989" s="213"/>
      <c r="M989" s="213"/>
      <c r="N989" s="213"/>
      <c r="O989" s="213"/>
      <c r="P989" s="213"/>
      <c r="Q989" s="213"/>
      <c r="R989" s="213"/>
      <c r="S989" s="213"/>
      <c r="T989" s="213"/>
      <c r="U989" s="213"/>
      <c r="V989" s="213"/>
      <c r="W989" s="213"/>
      <c r="X989" s="213"/>
      <c r="Y989" s="213"/>
      <c r="Z989" s="213"/>
      <c r="AA989" s="213"/>
      <c r="AB989" s="213"/>
      <c r="AC989" s="213"/>
      <c r="AD989" s="213"/>
      <c r="AE989" s="213"/>
      <c r="AF989" s="213"/>
      <c r="AG989" s="213"/>
      <c r="AH989" s="213"/>
      <c r="AI989" s="213"/>
      <c r="AJ989" s="213"/>
      <c r="AK989" s="213"/>
      <c r="AL989" s="213"/>
      <c r="AM989" s="213"/>
      <c r="AN989" s="213"/>
      <c r="AO989" s="214"/>
      <c r="AP989" s="214"/>
      <c r="AQ989" s="214"/>
      <c r="AR989" s="215"/>
    </row>
    <row r="990" spans="1:44" s="216" customFormat="1" ht="6.75" customHeight="1">
      <c r="A990" s="213"/>
      <c r="B990" s="213"/>
      <c r="C990" s="213"/>
      <c r="D990" s="213"/>
      <c r="E990" s="213"/>
      <c r="F990" s="213"/>
      <c r="G990" s="213"/>
      <c r="H990" s="213"/>
      <c r="I990" s="213"/>
      <c r="J990" s="213"/>
      <c r="K990" s="213"/>
      <c r="L990" s="213"/>
      <c r="M990" s="213"/>
      <c r="N990" s="213"/>
      <c r="O990" s="213"/>
      <c r="P990" s="213"/>
      <c r="Q990" s="213"/>
      <c r="R990" s="213"/>
      <c r="S990" s="213"/>
      <c r="T990" s="213"/>
      <c r="U990" s="213"/>
      <c r="V990" s="213"/>
      <c r="W990" s="213"/>
      <c r="X990" s="213"/>
      <c r="Y990" s="213"/>
      <c r="Z990" s="213"/>
      <c r="AA990" s="213"/>
      <c r="AB990" s="213"/>
      <c r="AC990" s="213"/>
      <c r="AD990" s="213"/>
      <c r="AE990" s="213"/>
      <c r="AF990" s="213"/>
      <c r="AG990" s="213"/>
      <c r="AH990" s="213"/>
      <c r="AI990" s="213"/>
      <c r="AJ990" s="213"/>
      <c r="AK990" s="213"/>
      <c r="AL990" s="213"/>
      <c r="AM990" s="213"/>
      <c r="AN990" s="213"/>
      <c r="AO990" s="214"/>
      <c r="AP990" s="214"/>
      <c r="AQ990" s="214"/>
      <c r="AR990" s="215"/>
    </row>
    <row r="991" spans="1:44" s="216" customFormat="1" ht="6.75" customHeight="1">
      <c r="A991" s="213"/>
      <c r="B991" s="213"/>
      <c r="C991" s="213"/>
      <c r="D991" s="213"/>
      <c r="E991" s="213"/>
      <c r="F991" s="213"/>
      <c r="G991" s="213"/>
      <c r="H991" s="213"/>
      <c r="I991" s="213"/>
      <c r="J991" s="213"/>
      <c r="K991" s="213"/>
      <c r="L991" s="213"/>
      <c r="M991" s="213"/>
      <c r="N991" s="213"/>
      <c r="O991" s="213"/>
      <c r="P991" s="213"/>
      <c r="Q991" s="213"/>
      <c r="R991" s="213"/>
      <c r="S991" s="213"/>
      <c r="T991" s="213"/>
      <c r="U991" s="213"/>
      <c r="V991" s="213"/>
      <c r="W991" s="213"/>
      <c r="X991" s="213"/>
      <c r="Y991" s="213"/>
      <c r="Z991" s="213"/>
      <c r="AA991" s="213"/>
      <c r="AB991" s="213"/>
      <c r="AC991" s="213"/>
      <c r="AD991" s="213"/>
      <c r="AE991" s="213"/>
      <c r="AF991" s="213"/>
      <c r="AG991" s="213"/>
      <c r="AH991" s="213"/>
      <c r="AI991" s="213"/>
      <c r="AJ991" s="213"/>
      <c r="AK991" s="213"/>
      <c r="AL991" s="213"/>
      <c r="AM991" s="213"/>
      <c r="AN991" s="213"/>
      <c r="AO991" s="214"/>
      <c r="AP991" s="214"/>
      <c r="AQ991" s="214"/>
      <c r="AR991" s="215"/>
    </row>
    <row r="992" spans="1:44" s="216" customFormat="1" ht="6.75" customHeight="1">
      <c r="A992" s="213"/>
      <c r="B992" s="213"/>
      <c r="C992" s="213"/>
      <c r="D992" s="213"/>
      <c r="E992" s="213"/>
      <c r="F992" s="213"/>
      <c r="G992" s="213"/>
      <c r="H992" s="213"/>
      <c r="I992" s="213"/>
      <c r="J992" s="213"/>
      <c r="K992" s="213"/>
      <c r="L992" s="213"/>
      <c r="M992" s="213"/>
      <c r="N992" s="213"/>
      <c r="O992" s="213"/>
      <c r="P992" s="213"/>
      <c r="Q992" s="213"/>
      <c r="R992" s="213"/>
      <c r="S992" s="213"/>
      <c r="T992" s="213"/>
      <c r="U992" s="213"/>
      <c r="V992" s="213"/>
      <c r="W992" s="213"/>
      <c r="X992" s="213"/>
      <c r="Y992" s="213"/>
      <c r="Z992" s="213"/>
      <c r="AA992" s="213"/>
      <c r="AB992" s="213"/>
      <c r="AC992" s="213"/>
      <c r="AD992" s="213"/>
      <c r="AE992" s="213"/>
      <c r="AF992" s="213"/>
      <c r="AG992" s="213"/>
      <c r="AH992" s="213"/>
      <c r="AI992" s="213"/>
      <c r="AJ992" s="213"/>
      <c r="AK992" s="213"/>
      <c r="AL992" s="213"/>
      <c r="AM992" s="213"/>
      <c r="AN992" s="213"/>
      <c r="AO992" s="214"/>
      <c r="AP992" s="214"/>
      <c r="AQ992" s="214"/>
      <c r="AR992" s="215"/>
    </row>
    <row r="993" spans="1:44" s="216" customFormat="1" ht="6.75" customHeight="1">
      <c r="A993" s="213"/>
      <c r="B993" s="213"/>
      <c r="C993" s="213"/>
      <c r="D993" s="213"/>
      <c r="E993" s="213"/>
      <c r="F993" s="213"/>
      <c r="G993" s="213"/>
      <c r="H993" s="213"/>
      <c r="I993" s="213"/>
      <c r="J993" s="213"/>
      <c r="K993" s="213"/>
      <c r="L993" s="213"/>
      <c r="M993" s="213"/>
      <c r="N993" s="213"/>
      <c r="O993" s="213"/>
      <c r="P993" s="213"/>
      <c r="Q993" s="213"/>
      <c r="R993" s="213"/>
      <c r="S993" s="213"/>
      <c r="T993" s="213"/>
      <c r="U993" s="213"/>
      <c r="V993" s="213"/>
      <c r="W993" s="213"/>
      <c r="X993" s="213"/>
      <c r="Y993" s="213"/>
      <c r="Z993" s="213"/>
      <c r="AA993" s="213"/>
      <c r="AB993" s="213"/>
      <c r="AC993" s="213"/>
      <c r="AD993" s="213"/>
      <c r="AE993" s="213"/>
      <c r="AF993" s="213"/>
      <c r="AG993" s="213"/>
      <c r="AH993" s="213"/>
      <c r="AI993" s="213"/>
      <c r="AJ993" s="213"/>
      <c r="AK993" s="213"/>
      <c r="AL993" s="213"/>
      <c r="AM993" s="213"/>
      <c r="AN993" s="213"/>
      <c r="AO993" s="214"/>
      <c r="AP993" s="214"/>
      <c r="AQ993" s="214"/>
      <c r="AR993" s="215"/>
    </row>
    <row r="994" spans="1:44" s="216" customFormat="1" ht="6.75" customHeight="1">
      <c r="A994" s="213"/>
      <c r="B994" s="213"/>
      <c r="C994" s="213"/>
      <c r="D994" s="213"/>
      <c r="E994" s="213"/>
      <c r="F994" s="213"/>
      <c r="G994" s="213"/>
      <c r="H994" s="213"/>
      <c r="I994" s="213"/>
      <c r="J994" s="213"/>
      <c r="K994" s="213"/>
      <c r="L994" s="213"/>
      <c r="M994" s="213"/>
      <c r="N994" s="213"/>
      <c r="O994" s="213"/>
      <c r="P994" s="213"/>
      <c r="Q994" s="213"/>
      <c r="R994" s="213"/>
      <c r="S994" s="213"/>
      <c r="T994" s="213"/>
      <c r="U994" s="213"/>
      <c r="V994" s="213"/>
      <c r="W994" s="213"/>
      <c r="X994" s="213"/>
      <c r="Y994" s="213"/>
      <c r="Z994" s="213"/>
      <c r="AA994" s="213"/>
      <c r="AB994" s="213"/>
      <c r="AC994" s="213"/>
      <c r="AD994" s="213"/>
      <c r="AE994" s="213"/>
      <c r="AF994" s="213"/>
      <c r="AG994" s="213"/>
      <c r="AH994" s="213"/>
      <c r="AI994" s="213"/>
      <c r="AJ994" s="213"/>
      <c r="AK994" s="213"/>
      <c r="AL994" s="213"/>
      <c r="AM994" s="213"/>
      <c r="AN994" s="213"/>
      <c r="AO994" s="214"/>
      <c r="AP994" s="214"/>
      <c r="AQ994" s="214"/>
      <c r="AR994" s="215"/>
    </row>
    <row r="995" spans="1:44" s="216" customFormat="1" ht="6.75" customHeight="1">
      <c r="A995" s="213"/>
      <c r="B995" s="213"/>
      <c r="C995" s="213"/>
      <c r="D995" s="213"/>
      <c r="E995" s="213"/>
      <c r="F995" s="213"/>
      <c r="G995" s="213"/>
      <c r="H995" s="213"/>
      <c r="I995" s="213"/>
      <c r="J995" s="213"/>
      <c r="K995" s="213"/>
      <c r="L995" s="213"/>
      <c r="M995" s="213"/>
      <c r="N995" s="213"/>
      <c r="O995" s="213"/>
      <c r="P995" s="213"/>
      <c r="Q995" s="213"/>
      <c r="R995" s="213"/>
      <c r="S995" s="213"/>
      <c r="T995" s="213"/>
      <c r="U995" s="213"/>
      <c r="V995" s="213"/>
      <c r="W995" s="213"/>
      <c r="X995" s="213"/>
      <c r="Y995" s="213"/>
      <c r="Z995" s="213"/>
      <c r="AA995" s="213"/>
      <c r="AB995" s="213"/>
      <c r="AC995" s="213"/>
      <c r="AD995" s="213"/>
      <c r="AE995" s="213"/>
      <c r="AF995" s="213"/>
      <c r="AG995" s="213"/>
      <c r="AH995" s="213"/>
      <c r="AI995" s="213"/>
      <c r="AJ995" s="213"/>
      <c r="AK995" s="213"/>
      <c r="AL995" s="213"/>
      <c r="AM995" s="213"/>
      <c r="AN995" s="213"/>
      <c r="AO995" s="214"/>
      <c r="AP995" s="214"/>
      <c r="AQ995" s="214"/>
      <c r="AR995" s="215"/>
    </row>
    <row r="996" spans="1:44" s="216" customFormat="1" ht="6.75" customHeight="1">
      <c r="A996" s="213"/>
      <c r="B996" s="213"/>
      <c r="C996" s="213"/>
      <c r="D996" s="213"/>
      <c r="E996" s="213"/>
      <c r="F996" s="213"/>
      <c r="G996" s="213"/>
      <c r="H996" s="213"/>
      <c r="I996" s="213"/>
      <c r="J996" s="213"/>
      <c r="K996" s="213"/>
      <c r="L996" s="213"/>
      <c r="M996" s="213"/>
      <c r="N996" s="213"/>
      <c r="O996" s="213"/>
      <c r="P996" s="213"/>
      <c r="Q996" s="213"/>
      <c r="R996" s="213"/>
      <c r="S996" s="213"/>
      <c r="T996" s="213"/>
      <c r="U996" s="213"/>
      <c r="V996" s="213"/>
      <c r="W996" s="213"/>
      <c r="X996" s="213"/>
      <c r="Y996" s="213"/>
      <c r="Z996" s="213"/>
      <c r="AA996" s="213"/>
      <c r="AB996" s="213"/>
      <c r="AC996" s="213"/>
      <c r="AD996" s="213"/>
      <c r="AE996" s="213"/>
      <c r="AF996" s="213"/>
      <c r="AG996" s="213"/>
      <c r="AH996" s="213"/>
      <c r="AI996" s="213"/>
      <c r="AJ996" s="213"/>
      <c r="AK996" s="213"/>
      <c r="AL996" s="213"/>
      <c r="AM996" s="213"/>
      <c r="AN996" s="213"/>
      <c r="AO996" s="214"/>
      <c r="AP996" s="214"/>
      <c r="AQ996" s="214"/>
      <c r="AR996" s="215"/>
    </row>
    <row r="997" spans="1:44" s="216" customFormat="1" ht="6.75" customHeight="1">
      <c r="A997" s="213"/>
      <c r="B997" s="213"/>
      <c r="C997" s="213"/>
      <c r="D997" s="213"/>
      <c r="E997" s="213"/>
      <c r="F997" s="213"/>
      <c r="G997" s="213"/>
      <c r="H997" s="213"/>
      <c r="I997" s="213"/>
      <c r="J997" s="213"/>
      <c r="K997" s="213"/>
      <c r="L997" s="213"/>
      <c r="M997" s="213"/>
      <c r="N997" s="213"/>
      <c r="O997" s="213"/>
      <c r="P997" s="213"/>
      <c r="Q997" s="213"/>
      <c r="R997" s="213"/>
      <c r="S997" s="213"/>
      <c r="T997" s="213"/>
      <c r="U997" s="213"/>
      <c r="V997" s="213"/>
      <c r="W997" s="213"/>
      <c r="X997" s="213"/>
      <c r="Y997" s="213"/>
      <c r="Z997" s="213"/>
      <c r="AA997" s="213"/>
      <c r="AB997" s="213"/>
      <c r="AC997" s="213"/>
      <c r="AD997" s="213"/>
      <c r="AE997" s="213"/>
      <c r="AF997" s="213"/>
      <c r="AG997" s="213"/>
      <c r="AH997" s="213"/>
      <c r="AI997" s="213"/>
      <c r="AJ997" s="213"/>
      <c r="AK997" s="213"/>
      <c r="AL997" s="213"/>
      <c r="AM997" s="213"/>
      <c r="AN997" s="213"/>
      <c r="AO997" s="214"/>
      <c r="AP997" s="214"/>
      <c r="AQ997" s="214"/>
      <c r="AR997" s="215"/>
    </row>
    <row r="998" spans="1:44" s="216" customFormat="1" ht="6.75" customHeight="1">
      <c r="A998" s="213"/>
      <c r="B998" s="213"/>
      <c r="C998" s="213"/>
      <c r="D998" s="213"/>
      <c r="E998" s="213"/>
      <c r="F998" s="213"/>
      <c r="G998" s="213"/>
      <c r="H998" s="213"/>
      <c r="I998" s="213"/>
      <c r="J998" s="213"/>
      <c r="K998" s="213"/>
      <c r="L998" s="213"/>
      <c r="M998" s="213"/>
      <c r="N998" s="213"/>
      <c r="O998" s="213"/>
      <c r="P998" s="213"/>
      <c r="Q998" s="213"/>
      <c r="R998" s="213"/>
      <c r="S998" s="213"/>
      <c r="T998" s="213"/>
      <c r="U998" s="213"/>
      <c r="V998" s="213"/>
      <c r="W998" s="213"/>
      <c r="X998" s="213"/>
      <c r="Y998" s="213"/>
      <c r="Z998" s="213"/>
      <c r="AA998" s="213"/>
      <c r="AB998" s="213"/>
      <c r="AC998" s="213"/>
      <c r="AD998" s="213"/>
      <c r="AE998" s="213"/>
      <c r="AF998" s="213"/>
      <c r="AG998" s="213"/>
      <c r="AH998" s="213"/>
      <c r="AI998" s="213"/>
      <c r="AJ998" s="213"/>
      <c r="AK998" s="213"/>
      <c r="AL998" s="213"/>
      <c r="AM998" s="213"/>
      <c r="AN998" s="213"/>
      <c r="AO998" s="214"/>
      <c r="AP998" s="214"/>
      <c r="AQ998" s="214"/>
      <c r="AR998" s="215"/>
    </row>
    <row r="999" spans="1:44" s="216" customFormat="1" ht="6.75" customHeight="1">
      <c r="A999" s="213"/>
      <c r="B999" s="213"/>
      <c r="C999" s="213"/>
      <c r="D999" s="213"/>
      <c r="E999" s="213"/>
      <c r="F999" s="213"/>
      <c r="G999" s="213"/>
      <c r="H999" s="213"/>
      <c r="I999" s="213"/>
      <c r="J999" s="213"/>
      <c r="K999" s="213"/>
      <c r="L999" s="213"/>
      <c r="M999" s="213"/>
      <c r="N999" s="213"/>
      <c r="O999" s="213"/>
      <c r="P999" s="213"/>
      <c r="Q999" s="213"/>
      <c r="R999" s="213"/>
      <c r="S999" s="213"/>
      <c r="T999" s="213"/>
      <c r="U999" s="213"/>
      <c r="V999" s="213"/>
      <c r="W999" s="213"/>
      <c r="X999" s="213"/>
      <c r="Y999" s="213"/>
      <c r="Z999" s="213"/>
      <c r="AA999" s="213"/>
      <c r="AB999" s="213"/>
      <c r="AC999" s="213"/>
      <c r="AD999" s="213"/>
      <c r="AE999" s="213"/>
      <c r="AF999" s="213"/>
      <c r="AG999" s="213"/>
      <c r="AH999" s="213"/>
      <c r="AI999" s="213"/>
      <c r="AJ999" s="213"/>
      <c r="AK999" s="213"/>
      <c r="AL999" s="213"/>
      <c r="AM999" s="213"/>
      <c r="AN999" s="213"/>
      <c r="AO999" s="214"/>
      <c r="AP999" s="214"/>
      <c r="AQ999" s="214"/>
      <c r="AR999" s="215"/>
    </row>
    <row r="1000" spans="1:44" s="216" customFormat="1" ht="6.75" customHeight="1">
      <c r="A1000" s="213"/>
      <c r="B1000" s="213"/>
      <c r="C1000" s="213"/>
      <c r="D1000" s="213"/>
      <c r="E1000" s="213"/>
      <c r="F1000" s="213"/>
      <c r="G1000" s="213"/>
      <c r="H1000" s="213"/>
      <c r="I1000" s="213"/>
      <c r="J1000" s="213"/>
      <c r="K1000" s="213"/>
      <c r="L1000" s="213"/>
      <c r="M1000" s="213"/>
      <c r="N1000" s="213"/>
      <c r="O1000" s="213"/>
      <c r="P1000" s="213"/>
      <c r="Q1000" s="213"/>
      <c r="R1000" s="213"/>
      <c r="S1000" s="213"/>
      <c r="T1000" s="213"/>
      <c r="U1000" s="213"/>
      <c r="V1000" s="213"/>
      <c r="W1000" s="213"/>
      <c r="X1000" s="213"/>
      <c r="Y1000" s="213"/>
      <c r="Z1000" s="213"/>
      <c r="AA1000" s="213"/>
      <c r="AB1000" s="213"/>
      <c r="AC1000" s="213"/>
      <c r="AD1000" s="213"/>
      <c r="AE1000" s="213"/>
      <c r="AF1000" s="213"/>
      <c r="AG1000" s="213"/>
      <c r="AH1000" s="213"/>
      <c r="AI1000" s="213"/>
      <c r="AJ1000" s="213"/>
      <c r="AK1000" s="213"/>
      <c r="AL1000" s="213"/>
      <c r="AM1000" s="213"/>
      <c r="AN1000" s="213"/>
      <c r="AO1000" s="214"/>
      <c r="AP1000" s="214"/>
      <c r="AQ1000" s="214"/>
      <c r="AR1000" s="215"/>
    </row>
    <row r="1001" spans="1:44" s="216" customFormat="1" ht="6.75" customHeight="1">
      <c r="A1001" s="213"/>
      <c r="B1001" s="213"/>
      <c r="C1001" s="213"/>
      <c r="D1001" s="213"/>
      <c r="E1001" s="213"/>
      <c r="F1001" s="213"/>
      <c r="G1001" s="213"/>
      <c r="H1001" s="213"/>
      <c r="I1001" s="213"/>
      <c r="J1001" s="213"/>
      <c r="K1001" s="213"/>
      <c r="L1001" s="213"/>
      <c r="M1001" s="213"/>
      <c r="N1001" s="213"/>
      <c r="O1001" s="213"/>
      <c r="P1001" s="213"/>
      <c r="Q1001" s="213"/>
      <c r="R1001" s="213"/>
      <c r="S1001" s="213"/>
      <c r="T1001" s="213"/>
      <c r="U1001" s="213"/>
      <c r="V1001" s="213"/>
      <c r="W1001" s="213"/>
      <c r="X1001" s="213"/>
      <c r="Y1001" s="213"/>
      <c r="Z1001" s="213"/>
      <c r="AA1001" s="213"/>
      <c r="AB1001" s="213"/>
      <c r="AC1001" s="213"/>
      <c r="AD1001" s="213"/>
      <c r="AE1001" s="213"/>
      <c r="AF1001" s="213"/>
      <c r="AG1001" s="213"/>
      <c r="AH1001" s="213"/>
      <c r="AI1001" s="213"/>
      <c r="AJ1001" s="213"/>
      <c r="AK1001" s="213"/>
      <c r="AL1001" s="213"/>
      <c r="AM1001" s="213"/>
      <c r="AN1001" s="213"/>
      <c r="AO1001" s="214"/>
      <c r="AP1001" s="214"/>
      <c r="AQ1001" s="214"/>
      <c r="AR1001" s="215"/>
    </row>
    <row r="1002" spans="1:44" s="216" customFormat="1" ht="6.75" customHeight="1">
      <c r="A1002" s="213"/>
      <c r="B1002" s="213"/>
      <c r="C1002" s="213"/>
      <c r="D1002" s="213"/>
      <c r="E1002" s="213"/>
      <c r="F1002" s="213"/>
      <c r="G1002" s="213"/>
      <c r="H1002" s="213"/>
      <c r="I1002" s="213"/>
      <c r="J1002" s="213"/>
      <c r="K1002" s="213"/>
      <c r="L1002" s="213"/>
      <c r="M1002" s="213"/>
      <c r="N1002" s="213"/>
      <c r="O1002" s="213"/>
      <c r="P1002" s="213"/>
      <c r="Q1002" s="213"/>
      <c r="R1002" s="213"/>
      <c r="S1002" s="213"/>
      <c r="T1002" s="213"/>
      <c r="U1002" s="213"/>
      <c r="V1002" s="213"/>
      <c r="W1002" s="213"/>
      <c r="X1002" s="213"/>
      <c r="Y1002" s="213"/>
      <c r="Z1002" s="213"/>
      <c r="AA1002" s="213"/>
      <c r="AB1002" s="213"/>
      <c r="AC1002" s="213"/>
      <c r="AD1002" s="213"/>
      <c r="AE1002" s="213"/>
      <c r="AF1002" s="213"/>
      <c r="AG1002" s="213"/>
      <c r="AH1002" s="213"/>
      <c r="AI1002" s="213"/>
      <c r="AJ1002" s="213"/>
      <c r="AK1002" s="213"/>
      <c r="AL1002" s="213"/>
      <c r="AM1002" s="213"/>
      <c r="AN1002" s="213"/>
      <c r="AO1002" s="214"/>
      <c r="AP1002" s="214"/>
      <c r="AQ1002" s="214"/>
      <c r="AR1002" s="215"/>
    </row>
    <row r="1003" spans="1:44" s="216" customFormat="1" ht="6.75" customHeight="1">
      <c r="A1003" s="213"/>
      <c r="B1003" s="213"/>
      <c r="C1003" s="213"/>
      <c r="D1003" s="213"/>
      <c r="E1003" s="213"/>
      <c r="F1003" s="213"/>
      <c r="G1003" s="213"/>
      <c r="H1003" s="213"/>
      <c r="I1003" s="213"/>
      <c r="J1003" s="213"/>
      <c r="K1003" s="213"/>
      <c r="L1003" s="213"/>
      <c r="M1003" s="213"/>
      <c r="N1003" s="213"/>
      <c r="O1003" s="213"/>
      <c r="P1003" s="213"/>
      <c r="Q1003" s="213"/>
      <c r="R1003" s="213"/>
      <c r="S1003" s="213"/>
      <c r="T1003" s="213"/>
      <c r="U1003" s="213"/>
      <c r="V1003" s="213"/>
      <c r="W1003" s="213"/>
      <c r="X1003" s="213"/>
      <c r="Y1003" s="213"/>
      <c r="Z1003" s="213"/>
      <c r="AA1003" s="213"/>
      <c r="AB1003" s="213"/>
      <c r="AC1003" s="213"/>
      <c r="AD1003" s="213"/>
      <c r="AE1003" s="213"/>
      <c r="AF1003" s="213"/>
      <c r="AG1003" s="213"/>
      <c r="AH1003" s="213"/>
      <c r="AI1003" s="213"/>
      <c r="AJ1003" s="213"/>
      <c r="AK1003" s="213"/>
      <c r="AL1003" s="213"/>
      <c r="AM1003" s="213"/>
      <c r="AN1003" s="213"/>
      <c r="AO1003" s="214"/>
      <c r="AP1003" s="214"/>
      <c r="AQ1003" s="214"/>
      <c r="AR1003" s="215"/>
    </row>
    <row r="1004" spans="1:44" s="216" customFormat="1" ht="6.75" customHeight="1">
      <c r="A1004" s="213"/>
      <c r="B1004" s="213"/>
      <c r="C1004" s="213"/>
      <c r="D1004" s="213"/>
      <c r="E1004" s="213"/>
      <c r="F1004" s="213"/>
      <c r="G1004" s="213"/>
      <c r="H1004" s="213"/>
      <c r="I1004" s="213"/>
      <c r="J1004" s="213"/>
      <c r="K1004" s="213"/>
      <c r="L1004" s="213"/>
      <c r="M1004" s="213"/>
      <c r="N1004" s="213"/>
      <c r="O1004" s="213"/>
      <c r="P1004" s="213"/>
      <c r="Q1004" s="213"/>
      <c r="R1004" s="213"/>
      <c r="S1004" s="213"/>
      <c r="T1004" s="213"/>
      <c r="U1004" s="213"/>
      <c r="V1004" s="213"/>
      <c r="W1004" s="213"/>
      <c r="X1004" s="213"/>
      <c r="Y1004" s="213"/>
      <c r="Z1004" s="213"/>
      <c r="AA1004" s="213"/>
      <c r="AB1004" s="213"/>
      <c r="AC1004" s="213"/>
      <c r="AD1004" s="213"/>
      <c r="AE1004" s="213"/>
      <c r="AF1004" s="213"/>
      <c r="AG1004" s="213"/>
      <c r="AH1004" s="213"/>
      <c r="AI1004" s="213"/>
      <c r="AJ1004" s="213"/>
      <c r="AK1004" s="213"/>
      <c r="AL1004" s="213"/>
      <c r="AM1004" s="213"/>
      <c r="AN1004" s="213"/>
      <c r="AO1004" s="214"/>
      <c r="AP1004" s="214"/>
      <c r="AQ1004" s="214"/>
      <c r="AR1004" s="215"/>
    </row>
    <row r="1005" spans="1:44" s="216" customFormat="1" ht="6.75" customHeight="1">
      <c r="A1005" s="213"/>
      <c r="B1005" s="213"/>
      <c r="C1005" s="213"/>
      <c r="D1005" s="213"/>
      <c r="E1005" s="213"/>
      <c r="F1005" s="213"/>
      <c r="G1005" s="213"/>
      <c r="H1005" s="213"/>
      <c r="I1005" s="213"/>
      <c r="J1005" s="213"/>
      <c r="K1005" s="213"/>
      <c r="L1005" s="213"/>
      <c r="M1005" s="213"/>
      <c r="N1005" s="213"/>
      <c r="O1005" s="213"/>
      <c r="P1005" s="213"/>
      <c r="Q1005" s="213"/>
      <c r="R1005" s="213"/>
      <c r="S1005" s="213"/>
      <c r="T1005" s="213"/>
      <c r="U1005" s="213"/>
      <c r="V1005" s="213"/>
      <c r="W1005" s="213"/>
      <c r="X1005" s="213"/>
      <c r="Y1005" s="213"/>
      <c r="Z1005" s="213"/>
      <c r="AA1005" s="213"/>
      <c r="AB1005" s="213"/>
      <c r="AC1005" s="213"/>
      <c r="AD1005" s="213"/>
      <c r="AE1005" s="213"/>
      <c r="AF1005" s="213"/>
      <c r="AG1005" s="213"/>
      <c r="AH1005" s="213"/>
      <c r="AI1005" s="213"/>
      <c r="AJ1005" s="213"/>
      <c r="AK1005" s="213"/>
      <c r="AL1005" s="213"/>
      <c r="AM1005" s="213"/>
      <c r="AN1005" s="213"/>
      <c r="AO1005" s="214"/>
      <c r="AP1005" s="214"/>
      <c r="AQ1005" s="214"/>
      <c r="AR1005" s="215"/>
    </row>
    <row r="1006" spans="1:44" s="216" customFormat="1" ht="6.75" customHeight="1">
      <c r="A1006" s="213"/>
      <c r="B1006" s="213"/>
      <c r="C1006" s="213"/>
      <c r="D1006" s="213"/>
      <c r="E1006" s="213"/>
      <c r="F1006" s="213"/>
      <c r="G1006" s="213"/>
      <c r="H1006" s="213"/>
      <c r="I1006" s="213"/>
      <c r="J1006" s="213"/>
      <c r="K1006" s="213"/>
      <c r="L1006" s="213"/>
      <c r="M1006" s="213"/>
      <c r="N1006" s="213"/>
      <c r="O1006" s="213"/>
      <c r="P1006" s="213"/>
      <c r="Q1006" s="213"/>
      <c r="R1006" s="213"/>
      <c r="S1006" s="213"/>
      <c r="T1006" s="213"/>
      <c r="U1006" s="213"/>
      <c r="V1006" s="213"/>
      <c r="W1006" s="213"/>
      <c r="X1006" s="213"/>
      <c r="Y1006" s="213"/>
      <c r="Z1006" s="213"/>
      <c r="AA1006" s="213"/>
      <c r="AB1006" s="213"/>
      <c r="AC1006" s="213"/>
      <c r="AD1006" s="213"/>
      <c r="AE1006" s="213"/>
      <c r="AF1006" s="213"/>
      <c r="AG1006" s="213"/>
      <c r="AH1006" s="213"/>
      <c r="AI1006" s="213"/>
      <c r="AJ1006" s="213"/>
      <c r="AK1006" s="213"/>
      <c r="AL1006" s="213"/>
      <c r="AM1006" s="213"/>
      <c r="AN1006" s="213"/>
      <c r="AO1006" s="214"/>
      <c r="AP1006" s="214"/>
      <c r="AQ1006" s="214"/>
      <c r="AR1006" s="215"/>
    </row>
    <row r="1007" spans="1:44" s="216" customFormat="1" ht="6.75" customHeight="1">
      <c r="A1007" s="213"/>
      <c r="B1007" s="213"/>
      <c r="C1007" s="213"/>
      <c r="D1007" s="213"/>
      <c r="E1007" s="213"/>
      <c r="F1007" s="213"/>
      <c r="G1007" s="213"/>
      <c r="H1007" s="213"/>
      <c r="I1007" s="213"/>
      <c r="J1007" s="213"/>
      <c r="K1007" s="213"/>
      <c r="L1007" s="213"/>
      <c r="M1007" s="213"/>
      <c r="N1007" s="213"/>
      <c r="O1007" s="213"/>
      <c r="P1007" s="213"/>
      <c r="Q1007" s="213"/>
      <c r="R1007" s="213"/>
      <c r="S1007" s="213"/>
      <c r="T1007" s="213"/>
      <c r="U1007" s="213"/>
      <c r="V1007" s="213"/>
      <c r="W1007" s="213"/>
      <c r="X1007" s="213"/>
      <c r="Y1007" s="213"/>
      <c r="Z1007" s="213"/>
      <c r="AA1007" s="213"/>
      <c r="AB1007" s="213"/>
      <c r="AC1007" s="213"/>
      <c r="AD1007" s="213"/>
      <c r="AE1007" s="213"/>
      <c r="AF1007" s="213"/>
      <c r="AG1007" s="213"/>
      <c r="AH1007" s="213"/>
      <c r="AI1007" s="213"/>
      <c r="AJ1007" s="213"/>
      <c r="AK1007" s="213"/>
      <c r="AL1007" s="213"/>
      <c r="AM1007" s="213"/>
      <c r="AN1007" s="213"/>
      <c r="AO1007" s="214"/>
      <c r="AP1007" s="214"/>
      <c r="AQ1007" s="214"/>
      <c r="AR1007" s="215"/>
    </row>
    <row r="1008" spans="1:44" s="216" customFormat="1" ht="6.75" customHeight="1">
      <c r="A1008" s="213"/>
      <c r="B1008" s="213"/>
      <c r="C1008" s="213"/>
      <c r="D1008" s="213"/>
      <c r="E1008" s="213"/>
      <c r="F1008" s="213"/>
      <c r="G1008" s="213"/>
      <c r="H1008" s="213"/>
      <c r="I1008" s="213"/>
      <c r="J1008" s="213"/>
      <c r="K1008" s="213"/>
      <c r="L1008" s="213"/>
      <c r="M1008" s="213"/>
      <c r="N1008" s="213"/>
      <c r="O1008" s="213"/>
      <c r="P1008" s="213"/>
      <c r="Q1008" s="213"/>
      <c r="R1008" s="213"/>
      <c r="S1008" s="213"/>
      <c r="T1008" s="213"/>
      <c r="U1008" s="213"/>
      <c r="V1008" s="213"/>
      <c r="W1008" s="213"/>
      <c r="X1008" s="213"/>
      <c r="Y1008" s="213"/>
      <c r="Z1008" s="213"/>
      <c r="AA1008" s="213"/>
      <c r="AB1008" s="213"/>
      <c r="AC1008" s="213"/>
      <c r="AD1008" s="213"/>
      <c r="AE1008" s="213"/>
      <c r="AF1008" s="213"/>
      <c r="AG1008" s="213"/>
      <c r="AH1008" s="213"/>
      <c r="AI1008" s="213"/>
      <c r="AJ1008" s="213"/>
      <c r="AK1008" s="213"/>
      <c r="AL1008" s="213"/>
      <c r="AM1008" s="213"/>
      <c r="AN1008" s="213"/>
      <c r="AO1008" s="214"/>
      <c r="AP1008" s="214"/>
      <c r="AQ1008" s="214"/>
      <c r="AR1008" s="215"/>
    </row>
    <row r="1009" spans="1:44" s="216" customFormat="1" ht="6.75" customHeight="1">
      <c r="A1009" s="213"/>
      <c r="B1009" s="213"/>
      <c r="C1009" s="213"/>
      <c r="D1009" s="213"/>
      <c r="E1009" s="213"/>
      <c r="F1009" s="213"/>
      <c r="G1009" s="213"/>
      <c r="H1009" s="213"/>
      <c r="I1009" s="213"/>
      <c r="J1009" s="213"/>
      <c r="K1009" s="213"/>
      <c r="L1009" s="213"/>
      <c r="M1009" s="213"/>
      <c r="N1009" s="213"/>
      <c r="O1009" s="213"/>
      <c r="P1009" s="213"/>
      <c r="Q1009" s="213"/>
      <c r="R1009" s="213"/>
      <c r="S1009" s="213"/>
      <c r="T1009" s="213"/>
      <c r="U1009" s="213"/>
      <c r="V1009" s="213"/>
      <c r="W1009" s="213"/>
      <c r="X1009" s="213"/>
      <c r="Y1009" s="213"/>
      <c r="Z1009" s="213"/>
      <c r="AA1009" s="213"/>
      <c r="AB1009" s="213"/>
      <c r="AC1009" s="213"/>
      <c r="AD1009" s="213"/>
      <c r="AE1009" s="213"/>
      <c r="AF1009" s="213"/>
      <c r="AG1009" s="213"/>
      <c r="AH1009" s="213"/>
      <c r="AI1009" s="213"/>
      <c r="AJ1009" s="213"/>
      <c r="AK1009" s="213"/>
      <c r="AL1009" s="213"/>
      <c r="AM1009" s="213"/>
      <c r="AN1009" s="213"/>
      <c r="AO1009" s="214"/>
      <c r="AP1009" s="214"/>
      <c r="AQ1009" s="214"/>
      <c r="AR1009" s="215"/>
    </row>
    <row r="1010" spans="1:44" s="216" customFormat="1" ht="6.75" customHeight="1">
      <c r="A1010" s="213"/>
      <c r="B1010" s="213"/>
      <c r="C1010" s="213"/>
      <c r="D1010" s="213"/>
      <c r="E1010" s="213"/>
      <c r="F1010" s="213"/>
      <c r="G1010" s="213"/>
      <c r="H1010" s="213"/>
      <c r="I1010" s="213"/>
      <c r="J1010" s="213"/>
      <c r="K1010" s="213"/>
      <c r="L1010" s="213"/>
      <c r="M1010" s="213"/>
      <c r="N1010" s="213"/>
      <c r="O1010" s="213"/>
      <c r="P1010" s="213"/>
      <c r="Q1010" s="213"/>
      <c r="R1010" s="213"/>
      <c r="S1010" s="213"/>
      <c r="T1010" s="213"/>
      <c r="U1010" s="213"/>
      <c r="V1010" s="213"/>
      <c r="W1010" s="213"/>
      <c r="X1010" s="213"/>
      <c r="Y1010" s="213"/>
      <c r="Z1010" s="213"/>
      <c r="AA1010" s="213"/>
      <c r="AB1010" s="213"/>
      <c r="AC1010" s="213"/>
      <c r="AD1010" s="213"/>
      <c r="AE1010" s="213"/>
      <c r="AF1010" s="213"/>
      <c r="AG1010" s="213"/>
      <c r="AH1010" s="213"/>
      <c r="AI1010" s="213"/>
      <c r="AJ1010" s="213"/>
      <c r="AK1010" s="213"/>
      <c r="AL1010" s="213"/>
      <c r="AM1010" s="213"/>
      <c r="AN1010" s="213"/>
      <c r="AO1010" s="214"/>
      <c r="AP1010" s="214"/>
      <c r="AQ1010" s="214"/>
      <c r="AR1010" s="215"/>
    </row>
    <row r="1011" spans="1:44" s="216" customFormat="1" ht="6.75" customHeight="1">
      <c r="A1011" s="213"/>
      <c r="B1011" s="213"/>
      <c r="C1011" s="213"/>
      <c r="D1011" s="213"/>
      <c r="E1011" s="213"/>
      <c r="F1011" s="213"/>
      <c r="G1011" s="213"/>
      <c r="H1011" s="213"/>
      <c r="I1011" s="213"/>
      <c r="J1011" s="213"/>
      <c r="K1011" s="213"/>
      <c r="L1011" s="213"/>
      <c r="M1011" s="213"/>
      <c r="N1011" s="213"/>
      <c r="O1011" s="213"/>
      <c r="P1011" s="213"/>
      <c r="Q1011" s="213"/>
      <c r="R1011" s="213"/>
      <c r="S1011" s="213"/>
      <c r="T1011" s="213"/>
      <c r="U1011" s="213"/>
      <c r="V1011" s="213"/>
      <c r="W1011" s="213"/>
      <c r="X1011" s="213"/>
      <c r="Y1011" s="213"/>
      <c r="Z1011" s="213"/>
      <c r="AA1011" s="213"/>
      <c r="AB1011" s="213"/>
      <c r="AC1011" s="213"/>
      <c r="AD1011" s="213"/>
      <c r="AE1011" s="213"/>
      <c r="AF1011" s="213"/>
      <c r="AG1011" s="213"/>
      <c r="AH1011" s="213"/>
      <c r="AI1011" s="213"/>
      <c r="AJ1011" s="213"/>
      <c r="AK1011" s="213"/>
      <c r="AL1011" s="213"/>
      <c r="AM1011" s="213"/>
      <c r="AN1011" s="213"/>
      <c r="AO1011" s="214"/>
      <c r="AP1011" s="214"/>
      <c r="AQ1011" s="214"/>
      <c r="AR1011" s="215"/>
    </row>
    <row r="1012" spans="1:44" s="216" customFormat="1" ht="6.75" customHeight="1">
      <c r="A1012" s="213"/>
      <c r="B1012" s="213"/>
      <c r="C1012" s="213"/>
      <c r="D1012" s="213"/>
      <c r="E1012" s="213"/>
      <c r="F1012" s="213"/>
      <c r="G1012" s="213"/>
      <c r="H1012" s="213"/>
      <c r="I1012" s="213"/>
      <c r="J1012" s="213"/>
      <c r="K1012" s="213"/>
      <c r="L1012" s="213"/>
      <c r="M1012" s="213"/>
      <c r="N1012" s="213"/>
      <c r="O1012" s="213"/>
      <c r="P1012" s="213"/>
      <c r="Q1012" s="213"/>
      <c r="R1012" s="213"/>
      <c r="S1012" s="213"/>
      <c r="T1012" s="213"/>
      <c r="U1012" s="213"/>
      <c r="V1012" s="213"/>
      <c r="W1012" s="213"/>
      <c r="X1012" s="213"/>
      <c r="Y1012" s="213"/>
      <c r="Z1012" s="213"/>
      <c r="AA1012" s="213"/>
      <c r="AB1012" s="213"/>
      <c r="AC1012" s="213"/>
      <c r="AD1012" s="213"/>
      <c r="AE1012" s="213"/>
      <c r="AF1012" s="213"/>
      <c r="AG1012" s="213"/>
      <c r="AH1012" s="213"/>
      <c r="AI1012" s="213"/>
      <c r="AJ1012" s="213"/>
      <c r="AK1012" s="213"/>
      <c r="AL1012" s="213"/>
      <c r="AM1012" s="213"/>
      <c r="AN1012" s="213"/>
      <c r="AO1012" s="214"/>
      <c r="AP1012" s="214"/>
      <c r="AQ1012" s="214"/>
      <c r="AR1012" s="215"/>
    </row>
    <row r="1013" spans="1:44" s="216" customFormat="1" ht="6.75" customHeight="1">
      <c r="A1013" s="213"/>
      <c r="B1013" s="213"/>
      <c r="C1013" s="213"/>
      <c r="D1013" s="213"/>
      <c r="E1013" s="213"/>
      <c r="F1013" s="213"/>
      <c r="G1013" s="213"/>
      <c r="H1013" s="213"/>
      <c r="I1013" s="213"/>
      <c r="J1013" s="213"/>
      <c r="K1013" s="213"/>
      <c r="L1013" s="213"/>
      <c r="M1013" s="213"/>
      <c r="N1013" s="213"/>
      <c r="O1013" s="213"/>
      <c r="P1013" s="213"/>
      <c r="Q1013" s="213"/>
      <c r="R1013" s="213"/>
      <c r="S1013" s="213"/>
      <c r="T1013" s="213"/>
      <c r="U1013" s="213"/>
      <c r="V1013" s="213"/>
      <c r="W1013" s="213"/>
      <c r="X1013" s="213"/>
      <c r="Y1013" s="213"/>
      <c r="Z1013" s="213"/>
      <c r="AA1013" s="213"/>
      <c r="AB1013" s="213"/>
      <c r="AC1013" s="213"/>
      <c r="AD1013" s="213"/>
      <c r="AE1013" s="213"/>
      <c r="AF1013" s="213"/>
      <c r="AG1013" s="213"/>
      <c r="AH1013" s="213"/>
      <c r="AI1013" s="213"/>
      <c r="AJ1013" s="213"/>
      <c r="AK1013" s="213"/>
      <c r="AL1013" s="213"/>
      <c r="AM1013" s="213"/>
      <c r="AN1013" s="213"/>
      <c r="AO1013" s="214"/>
      <c r="AP1013" s="214"/>
      <c r="AQ1013" s="214"/>
      <c r="AR1013" s="215"/>
    </row>
    <row r="1014" spans="1:44" s="216" customFormat="1" ht="6.75" customHeight="1">
      <c r="A1014" s="213"/>
      <c r="B1014" s="213"/>
      <c r="C1014" s="213"/>
      <c r="D1014" s="213"/>
      <c r="E1014" s="213"/>
      <c r="F1014" s="213"/>
      <c r="G1014" s="213"/>
      <c r="H1014" s="213"/>
      <c r="I1014" s="213"/>
      <c r="J1014" s="213"/>
      <c r="K1014" s="213"/>
      <c r="L1014" s="213"/>
      <c r="M1014" s="213"/>
      <c r="N1014" s="213"/>
      <c r="O1014" s="213"/>
      <c r="P1014" s="213"/>
      <c r="Q1014" s="213"/>
      <c r="R1014" s="213"/>
      <c r="S1014" s="213"/>
      <c r="T1014" s="213"/>
      <c r="U1014" s="213"/>
      <c r="V1014" s="213"/>
      <c r="W1014" s="213"/>
      <c r="X1014" s="213"/>
      <c r="Y1014" s="213"/>
      <c r="Z1014" s="213"/>
      <c r="AA1014" s="213"/>
      <c r="AB1014" s="213"/>
      <c r="AC1014" s="213"/>
      <c r="AD1014" s="213"/>
      <c r="AE1014" s="213"/>
      <c r="AF1014" s="213"/>
      <c r="AG1014" s="213"/>
      <c r="AH1014" s="213"/>
      <c r="AI1014" s="213"/>
      <c r="AJ1014" s="213"/>
      <c r="AK1014" s="213"/>
      <c r="AL1014" s="213"/>
      <c r="AM1014" s="213"/>
      <c r="AN1014" s="213"/>
      <c r="AO1014" s="214"/>
      <c r="AP1014" s="214"/>
      <c r="AQ1014" s="214"/>
      <c r="AR1014" s="215"/>
    </row>
    <row r="1015" spans="1:44" s="216" customFormat="1" ht="6.75" customHeight="1">
      <c r="A1015" s="213"/>
      <c r="B1015" s="213"/>
      <c r="C1015" s="213"/>
      <c r="D1015" s="213"/>
      <c r="E1015" s="213"/>
      <c r="F1015" s="213"/>
      <c r="G1015" s="213"/>
      <c r="H1015" s="213"/>
      <c r="I1015" s="213"/>
      <c r="J1015" s="213"/>
      <c r="K1015" s="213"/>
      <c r="L1015" s="213"/>
      <c r="M1015" s="213"/>
      <c r="N1015" s="213"/>
      <c r="O1015" s="213"/>
      <c r="P1015" s="213"/>
      <c r="Q1015" s="213"/>
      <c r="R1015" s="213"/>
      <c r="S1015" s="213"/>
      <c r="T1015" s="213"/>
      <c r="U1015" s="213"/>
      <c r="V1015" s="213"/>
      <c r="W1015" s="213"/>
      <c r="X1015" s="213"/>
      <c r="Y1015" s="213"/>
      <c r="Z1015" s="213"/>
      <c r="AA1015" s="213"/>
      <c r="AB1015" s="213"/>
      <c r="AC1015" s="213"/>
      <c r="AD1015" s="213"/>
      <c r="AE1015" s="213"/>
      <c r="AF1015" s="213"/>
      <c r="AG1015" s="213"/>
      <c r="AH1015" s="213"/>
      <c r="AI1015" s="213"/>
      <c r="AJ1015" s="213"/>
      <c r="AK1015" s="213"/>
      <c r="AL1015" s="213"/>
      <c r="AM1015" s="213"/>
      <c r="AN1015" s="213"/>
      <c r="AO1015" s="214"/>
      <c r="AP1015" s="214"/>
      <c r="AQ1015" s="214"/>
      <c r="AR1015" s="215"/>
    </row>
    <row r="1016" spans="1:44" s="216" customFormat="1" ht="6.75" customHeight="1">
      <c r="A1016" s="213"/>
      <c r="B1016" s="213"/>
      <c r="C1016" s="213"/>
      <c r="D1016" s="213"/>
      <c r="E1016" s="213"/>
      <c r="F1016" s="213"/>
      <c r="G1016" s="213"/>
      <c r="H1016" s="213"/>
      <c r="I1016" s="213"/>
      <c r="J1016" s="213"/>
      <c r="K1016" s="213"/>
      <c r="L1016" s="213"/>
      <c r="M1016" s="213"/>
      <c r="N1016" s="213"/>
      <c r="O1016" s="213"/>
      <c r="P1016" s="213"/>
      <c r="Q1016" s="213"/>
      <c r="R1016" s="213"/>
      <c r="S1016" s="213"/>
      <c r="T1016" s="213"/>
      <c r="U1016" s="213"/>
      <c r="V1016" s="213"/>
      <c r="W1016" s="213"/>
      <c r="X1016" s="213"/>
      <c r="Y1016" s="213"/>
      <c r="Z1016" s="213"/>
      <c r="AA1016" s="213"/>
      <c r="AB1016" s="213"/>
      <c r="AC1016" s="213"/>
      <c r="AD1016" s="213"/>
      <c r="AE1016" s="213"/>
      <c r="AF1016" s="213"/>
      <c r="AG1016" s="213"/>
      <c r="AH1016" s="213"/>
      <c r="AI1016" s="213"/>
      <c r="AJ1016" s="213"/>
      <c r="AK1016" s="213"/>
      <c r="AL1016" s="213"/>
      <c r="AM1016" s="213"/>
      <c r="AN1016" s="213"/>
      <c r="AO1016" s="214"/>
      <c r="AP1016" s="214"/>
      <c r="AQ1016" s="214"/>
      <c r="AR1016" s="215"/>
    </row>
    <row r="1017" spans="1:44" s="216" customFormat="1" ht="6.75" customHeight="1">
      <c r="A1017" s="213"/>
      <c r="B1017" s="213"/>
      <c r="C1017" s="213"/>
      <c r="D1017" s="213"/>
      <c r="E1017" s="213"/>
      <c r="F1017" s="213"/>
      <c r="G1017" s="213"/>
      <c r="H1017" s="213"/>
      <c r="I1017" s="213"/>
      <c r="J1017" s="213"/>
      <c r="K1017" s="213"/>
      <c r="L1017" s="213"/>
      <c r="M1017" s="213"/>
      <c r="N1017" s="213"/>
      <c r="O1017" s="213"/>
      <c r="P1017" s="213"/>
      <c r="Q1017" s="213"/>
      <c r="R1017" s="213"/>
      <c r="S1017" s="213"/>
      <c r="T1017" s="213"/>
      <c r="U1017" s="213"/>
      <c r="V1017" s="213"/>
      <c r="W1017" s="213"/>
      <c r="X1017" s="213"/>
      <c r="Y1017" s="213"/>
      <c r="Z1017" s="213"/>
      <c r="AA1017" s="213"/>
      <c r="AB1017" s="213"/>
      <c r="AC1017" s="213"/>
      <c r="AD1017" s="213"/>
      <c r="AE1017" s="213"/>
      <c r="AF1017" s="213"/>
      <c r="AG1017" s="213"/>
      <c r="AH1017" s="213"/>
      <c r="AI1017" s="213"/>
      <c r="AJ1017" s="213"/>
      <c r="AK1017" s="213"/>
      <c r="AL1017" s="213"/>
      <c r="AM1017" s="213"/>
      <c r="AN1017" s="213"/>
      <c r="AO1017" s="214"/>
      <c r="AP1017" s="214"/>
      <c r="AQ1017" s="214"/>
      <c r="AR1017" s="215"/>
    </row>
    <row r="1018" spans="1:44" s="216" customFormat="1" ht="6.75" customHeight="1">
      <c r="A1018" s="213"/>
      <c r="B1018" s="213"/>
      <c r="C1018" s="213"/>
      <c r="D1018" s="213"/>
      <c r="E1018" s="213"/>
      <c r="F1018" s="213"/>
      <c r="G1018" s="213"/>
      <c r="H1018" s="213"/>
      <c r="I1018" s="213"/>
      <c r="J1018" s="213"/>
      <c r="K1018" s="213"/>
      <c r="L1018" s="213"/>
      <c r="M1018" s="213"/>
      <c r="N1018" s="213"/>
      <c r="O1018" s="213"/>
      <c r="P1018" s="213"/>
      <c r="Q1018" s="213"/>
      <c r="R1018" s="213"/>
      <c r="S1018" s="213"/>
      <c r="T1018" s="213"/>
      <c r="U1018" s="213"/>
      <c r="V1018" s="213"/>
      <c r="W1018" s="213"/>
      <c r="X1018" s="213"/>
      <c r="Y1018" s="213"/>
      <c r="Z1018" s="213"/>
      <c r="AA1018" s="213"/>
      <c r="AB1018" s="213"/>
      <c r="AC1018" s="213"/>
      <c r="AD1018" s="213"/>
      <c r="AE1018" s="213"/>
      <c r="AF1018" s="213"/>
      <c r="AG1018" s="213"/>
      <c r="AH1018" s="213"/>
      <c r="AI1018" s="213"/>
      <c r="AJ1018" s="213"/>
      <c r="AK1018" s="213"/>
      <c r="AL1018" s="213"/>
      <c r="AM1018" s="213"/>
      <c r="AN1018" s="213"/>
      <c r="AO1018" s="214"/>
      <c r="AP1018" s="214"/>
      <c r="AQ1018" s="214"/>
      <c r="AR1018" s="215"/>
    </row>
    <row r="1019" spans="1:44" s="216" customFormat="1" ht="6.75" customHeight="1">
      <c r="A1019" s="213"/>
      <c r="B1019" s="213"/>
      <c r="C1019" s="213"/>
      <c r="D1019" s="213"/>
      <c r="E1019" s="213"/>
      <c r="F1019" s="213"/>
      <c r="G1019" s="213"/>
      <c r="H1019" s="213"/>
      <c r="I1019" s="213"/>
      <c r="J1019" s="213"/>
      <c r="K1019" s="213"/>
      <c r="L1019" s="213"/>
      <c r="M1019" s="213"/>
      <c r="N1019" s="213"/>
      <c r="O1019" s="213"/>
      <c r="P1019" s="213"/>
      <c r="Q1019" s="213"/>
      <c r="R1019" s="213"/>
      <c r="S1019" s="213"/>
      <c r="T1019" s="213"/>
      <c r="U1019" s="213"/>
      <c r="V1019" s="213"/>
      <c r="W1019" s="213"/>
      <c r="X1019" s="213"/>
      <c r="Y1019" s="213"/>
      <c r="Z1019" s="213"/>
      <c r="AA1019" s="213"/>
      <c r="AB1019" s="213"/>
      <c r="AC1019" s="213"/>
      <c r="AD1019" s="213"/>
      <c r="AE1019" s="213"/>
      <c r="AF1019" s="213"/>
      <c r="AG1019" s="213"/>
      <c r="AH1019" s="213"/>
      <c r="AI1019" s="213"/>
      <c r="AJ1019" s="213"/>
      <c r="AK1019" s="213"/>
      <c r="AL1019" s="213"/>
      <c r="AM1019" s="213"/>
      <c r="AN1019" s="213"/>
      <c r="AO1019" s="214"/>
      <c r="AP1019" s="214"/>
      <c r="AQ1019" s="214"/>
      <c r="AR1019" s="215"/>
    </row>
    <row r="1020" spans="1:44" s="216" customFormat="1" ht="6.75" customHeight="1">
      <c r="A1020" s="213"/>
      <c r="B1020" s="213"/>
      <c r="C1020" s="213"/>
      <c r="D1020" s="213"/>
      <c r="E1020" s="213"/>
      <c r="F1020" s="213"/>
      <c r="G1020" s="213"/>
      <c r="H1020" s="213"/>
      <c r="I1020" s="213"/>
      <c r="J1020" s="213"/>
      <c r="K1020" s="213"/>
      <c r="L1020" s="213"/>
      <c r="M1020" s="213"/>
      <c r="N1020" s="213"/>
      <c r="O1020" s="213"/>
      <c r="P1020" s="213"/>
      <c r="Q1020" s="213"/>
      <c r="R1020" s="213"/>
      <c r="S1020" s="213"/>
      <c r="T1020" s="213"/>
      <c r="U1020" s="213"/>
      <c r="V1020" s="213"/>
      <c r="W1020" s="213"/>
      <c r="X1020" s="213"/>
      <c r="Y1020" s="213"/>
      <c r="Z1020" s="213"/>
      <c r="AA1020" s="213"/>
      <c r="AB1020" s="213"/>
      <c r="AC1020" s="213"/>
      <c r="AD1020" s="213"/>
      <c r="AE1020" s="213"/>
      <c r="AF1020" s="213"/>
      <c r="AG1020" s="213"/>
      <c r="AH1020" s="213"/>
      <c r="AI1020" s="213"/>
      <c r="AJ1020" s="213"/>
      <c r="AK1020" s="213"/>
      <c r="AL1020" s="213"/>
      <c r="AM1020" s="213"/>
      <c r="AN1020" s="213"/>
      <c r="AO1020" s="214"/>
      <c r="AP1020" s="214"/>
      <c r="AQ1020" s="214"/>
      <c r="AR1020" s="215"/>
    </row>
    <row r="1021" spans="1:44" s="216" customFormat="1" ht="6.75" customHeight="1">
      <c r="A1021" s="213"/>
      <c r="B1021" s="213"/>
      <c r="C1021" s="213"/>
      <c r="D1021" s="213"/>
      <c r="E1021" s="213"/>
      <c r="F1021" s="213"/>
      <c r="G1021" s="213"/>
      <c r="H1021" s="213"/>
      <c r="I1021" s="213"/>
      <c r="J1021" s="213"/>
      <c r="K1021" s="213"/>
      <c r="L1021" s="213"/>
      <c r="M1021" s="213"/>
      <c r="N1021" s="213"/>
      <c r="O1021" s="213"/>
      <c r="P1021" s="213"/>
      <c r="Q1021" s="213"/>
      <c r="R1021" s="213"/>
      <c r="S1021" s="213"/>
      <c r="T1021" s="213"/>
      <c r="U1021" s="213"/>
      <c r="V1021" s="213"/>
      <c r="W1021" s="213"/>
      <c r="X1021" s="213"/>
      <c r="Y1021" s="213"/>
      <c r="Z1021" s="213"/>
      <c r="AA1021" s="213"/>
      <c r="AB1021" s="213"/>
      <c r="AC1021" s="213"/>
      <c r="AD1021" s="213"/>
      <c r="AE1021" s="213"/>
      <c r="AF1021" s="213"/>
      <c r="AG1021" s="213"/>
      <c r="AH1021" s="213"/>
      <c r="AI1021" s="213"/>
      <c r="AJ1021" s="213"/>
      <c r="AK1021" s="213"/>
      <c r="AL1021" s="213"/>
      <c r="AM1021" s="213"/>
      <c r="AN1021" s="213"/>
      <c r="AO1021" s="214"/>
      <c r="AP1021" s="214"/>
      <c r="AQ1021" s="214"/>
      <c r="AR1021" s="215"/>
    </row>
    <row r="1022" spans="1:44" s="216" customFormat="1" ht="6.75" customHeight="1">
      <c r="A1022" s="213"/>
      <c r="B1022" s="213"/>
      <c r="C1022" s="213"/>
      <c r="D1022" s="213"/>
      <c r="E1022" s="213"/>
      <c r="F1022" s="213"/>
      <c r="G1022" s="213"/>
      <c r="H1022" s="213"/>
      <c r="I1022" s="213"/>
      <c r="J1022" s="213"/>
      <c r="K1022" s="213"/>
      <c r="L1022" s="213"/>
      <c r="M1022" s="213"/>
      <c r="N1022" s="213"/>
      <c r="O1022" s="213"/>
      <c r="P1022" s="213"/>
      <c r="Q1022" s="213"/>
      <c r="R1022" s="213"/>
      <c r="S1022" s="213"/>
      <c r="T1022" s="213"/>
      <c r="U1022" s="213"/>
      <c r="V1022" s="213"/>
      <c r="W1022" s="213"/>
      <c r="X1022" s="213"/>
      <c r="Y1022" s="213"/>
      <c r="Z1022" s="213"/>
      <c r="AA1022" s="213"/>
      <c r="AB1022" s="213"/>
      <c r="AC1022" s="213"/>
      <c r="AD1022" s="213"/>
      <c r="AE1022" s="213"/>
      <c r="AF1022" s="213"/>
      <c r="AG1022" s="213"/>
      <c r="AH1022" s="213"/>
      <c r="AI1022" s="213"/>
      <c r="AJ1022" s="213"/>
      <c r="AK1022" s="213"/>
      <c r="AL1022" s="213"/>
      <c r="AM1022" s="213"/>
      <c r="AN1022" s="213"/>
      <c r="AO1022" s="214"/>
      <c r="AP1022" s="214"/>
      <c r="AQ1022" s="214"/>
      <c r="AR1022" s="215"/>
    </row>
    <row r="1023" spans="1:44" s="216" customFormat="1" ht="6.75" customHeight="1">
      <c r="A1023" s="213"/>
      <c r="B1023" s="213"/>
      <c r="C1023" s="213"/>
      <c r="D1023" s="213"/>
      <c r="E1023" s="213"/>
      <c r="F1023" s="213"/>
      <c r="G1023" s="213"/>
      <c r="H1023" s="213"/>
      <c r="I1023" s="213"/>
      <c r="J1023" s="213"/>
      <c r="K1023" s="213"/>
      <c r="L1023" s="213"/>
      <c r="M1023" s="213"/>
      <c r="N1023" s="213"/>
      <c r="O1023" s="213"/>
      <c r="P1023" s="213"/>
      <c r="Q1023" s="213"/>
      <c r="R1023" s="213"/>
      <c r="S1023" s="213"/>
      <c r="T1023" s="213"/>
      <c r="U1023" s="213"/>
      <c r="V1023" s="213"/>
      <c r="W1023" s="213"/>
      <c r="X1023" s="213"/>
      <c r="Y1023" s="213"/>
      <c r="Z1023" s="213"/>
      <c r="AA1023" s="213"/>
      <c r="AB1023" s="213"/>
      <c r="AC1023" s="213"/>
      <c r="AD1023" s="213"/>
      <c r="AE1023" s="213"/>
      <c r="AF1023" s="213"/>
      <c r="AG1023" s="213"/>
      <c r="AH1023" s="213"/>
      <c r="AI1023" s="213"/>
      <c r="AJ1023" s="213"/>
      <c r="AK1023" s="213"/>
      <c r="AL1023" s="213"/>
      <c r="AM1023" s="213"/>
      <c r="AN1023" s="213"/>
      <c r="AO1023" s="214"/>
      <c r="AP1023" s="214"/>
      <c r="AQ1023" s="214"/>
      <c r="AR1023" s="215"/>
    </row>
    <row r="1024" spans="1:44" s="216" customFormat="1" ht="6.75" customHeight="1">
      <c r="A1024" s="213"/>
      <c r="B1024" s="213"/>
      <c r="C1024" s="213"/>
      <c r="D1024" s="213"/>
      <c r="E1024" s="213"/>
      <c r="F1024" s="213"/>
      <c r="G1024" s="213"/>
      <c r="H1024" s="213"/>
      <c r="I1024" s="213"/>
      <c r="J1024" s="213"/>
      <c r="K1024" s="213"/>
      <c r="L1024" s="213"/>
      <c r="M1024" s="213"/>
      <c r="N1024" s="213"/>
      <c r="O1024" s="213"/>
      <c r="P1024" s="213"/>
      <c r="Q1024" s="213"/>
      <c r="R1024" s="213"/>
      <c r="S1024" s="213"/>
      <c r="T1024" s="213"/>
      <c r="U1024" s="213"/>
      <c r="V1024" s="213"/>
      <c r="W1024" s="213"/>
      <c r="X1024" s="213"/>
      <c r="Y1024" s="213"/>
      <c r="Z1024" s="213"/>
      <c r="AA1024" s="213"/>
      <c r="AB1024" s="213"/>
      <c r="AC1024" s="213"/>
      <c r="AD1024" s="213"/>
      <c r="AE1024" s="213"/>
      <c r="AF1024" s="213"/>
      <c r="AG1024" s="213"/>
      <c r="AH1024" s="213"/>
      <c r="AI1024" s="213"/>
      <c r="AJ1024" s="213"/>
      <c r="AK1024" s="213"/>
      <c r="AL1024" s="213"/>
      <c r="AM1024" s="213"/>
      <c r="AN1024" s="213"/>
      <c r="AO1024" s="214"/>
      <c r="AP1024" s="214"/>
      <c r="AQ1024" s="214"/>
      <c r="AR1024" s="215"/>
    </row>
    <row r="1025" spans="1:44" s="216" customFormat="1" ht="6.75" customHeight="1">
      <c r="A1025" s="213"/>
      <c r="B1025" s="213"/>
      <c r="C1025" s="213"/>
      <c r="D1025" s="213"/>
      <c r="E1025" s="213"/>
      <c r="F1025" s="213"/>
      <c r="G1025" s="213"/>
      <c r="H1025" s="213"/>
      <c r="I1025" s="213"/>
      <c r="J1025" s="213"/>
      <c r="K1025" s="213"/>
      <c r="L1025" s="213"/>
      <c r="M1025" s="213"/>
      <c r="N1025" s="213"/>
      <c r="O1025" s="213"/>
      <c r="P1025" s="213"/>
      <c r="Q1025" s="213"/>
      <c r="R1025" s="213"/>
      <c r="S1025" s="213"/>
      <c r="T1025" s="213"/>
      <c r="U1025" s="213"/>
      <c r="V1025" s="213"/>
      <c r="W1025" s="213"/>
      <c r="X1025" s="213"/>
      <c r="Y1025" s="213"/>
      <c r="Z1025" s="213"/>
      <c r="AA1025" s="213"/>
      <c r="AB1025" s="213"/>
      <c r="AC1025" s="213"/>
      <c r="AD1025" s="213"/>
      <c r="AE1025" s="213"/>
      <c r="AF1025" s="213"/>
      <c r="AG1025" s="213"/>
      <c r="AH1025" s="213"/>
      <c r="AI1025" s="213"/>
      <c r="AJ1025" s="213"/>
      <c r="AK1025" s="213"/>
      <c r="AL1025" s="213"/>
      <c r="AM1025" s="213"/>
      <c r="AN1025" s="213"/>
      <c r="AO1025" s="214"/>
      <c r="AP1025" s="214"/>
      <c r="AQ1025" s="214"/>
      <c r="AR1025" s="215"/>
    </row>
    <row r="1026" spans="1:44" s="216" customFormat="1" ht="6.75" customHeight="1">
      <c r="A1026" s="213"/>
      <c r="B1026" s="213"/>
      <c r="C1026" s="213"/>
      <c r="D1026" s="213"/>
      <c r="E1026" s="213"/>
      <c r="F1026" s="213"/>
      <c r="G1026" s="213"/>
      <c r="H1026" s="213"/>
      <c r="I1026" s="213"/>
      <c r="J1026" s="213"/>
      <c r="K1026" s="213"/>
      <c r="L1026" s="213"/>
      <c r="M1026" s="213"/>
      <c r="N1026" s="213"/>
      <c r="O1026" s="213"/>
      <c r="P1026" s="213"/>
      <c r="Q1026" s="213"/>
      <c r="R1026" s="213"/>
      <c r="S1026" s="213"/>
      <c r="T1026" s="213"/>
      <c r="U1026" s="213"/>
      <c r="V1026" s="213"/>
      <c r="W1026" s="213"/>
      <c r="X1026" s="213"/>
      <c r="Y1026" s="213"/>
      <c r="Z1026" s="213"/>
      <c r="AA1026" s="213"/>
      <c r="AB1026" s="213"/>
      <c r="AC1026" s="213"/>
      <c r="AD1026" s="213"/>
      <c r="AE1026" s="213"/>
      <c r="AF1026" s="213"/>
      <c r="AG1026" s="213"/>
      <c r="AH1026" s="213"/>
      <c r="AI1026" s="213"/>
      <c r="AJ1026" s="213"/>
      <c r="AK1026" s="213"/>
      <c r="AL1026" s="213"/>
      <c r="AM1026" s="213"/>
      <c r="AN1026" s="213"/>
      <c r="AO1026" s="214"/>
      <c r="AP1026" s="214"/>
      <c r="AQ1026" s="214"/>
      <c r="AR1026" s="215"/>
    </row>
    <row r="1027" spans="1:44" s="216" customFormat="1" ht="6.75" customHeight="1">
      <c r="A1027" s="213"/>
      <c r="B1027" s="213"/>
      <c r="C1027" s="213"/>
      <c r="D1027" s="213"/>
      <c r="E1027" s="213"/>
      <c r="F1027" s="213"/>
      <c r="G1027" s="213"/>
      <c r="H1027" s="213"/>
      <c r="I1027" s="213"/>
      <c r="J1027" s="213"/>
      <c r="K1027" s="213"/>
      <c r="L1027" s="213"/>
      <c r="M1027" s="213"/>
      <c r="N1027" s="213"/>
      <c r="O1027" s="213"/>
      <c r="P1027" s="213"/>
      <c r="Q1027" s="213"/>
      <c r="R1027" s="213"/>
      <c r="S1027" s="213"/>
      <c r="T1027" s="213"/>
      <c r="U1027" s="213"/>
      <c r="V1027" s="213"/>
      <c r="W1027" s="213"/>
      <c r="X1027" s="213"/>
      <c r="Y1027" s="213"/>
      <c r="Z1027" s="213"/>
      <c r="AA1027" s="213"/>
      <c r="AB1027" s="213"/>
      <c r="AC1027" s="213"/>
      <c r="AD1027" s="213"/>
      <c r="AE1027" s="213"/>
      <c r="AF1027" s="213"/>
      <c r="AG1027" s="213"/>
      <c r="AH1027" s="213"/>
      <c r="AI1027" s="213"/>
      <c r="AJ1027" s="213"/>
      <c r="AK1027" s="213"/>
      <c r="AL1027" s="213"/>
      <c r="AM1027" s="213"/>
      <c r="AN1027" s="213"/>
      <c r="AO1027" s="214"/>
      <c r="AP1027" s="214"/>
      <c r="AQ1027" s="214"/>
      <c r="AR1027" s="215"/>
    </row>
    <row r="1028" spans="1:44" s="216" customFormat="1" ht="6.75" customHeight="1">
      <c r="A1028" s="213"/>
      <c r="B1028" s="213"/>
      <c r="C1028" s="213"/>
      <c r="D1028" s="213"/>
      <c r="E1028" s="213"/>
      <c r="F1028" s="213"/>
      <c r="G1028" s="213"/>
      <c r="H1028" s="213"/>
      <c r="I1028" s="213"/>
      <c r="J1028" s="213"/>
      <c r="K1028" s="213"/>
      <c r="L1028" s="213"/>
      <c r="M1028" s="213"/>
      <c r="N1028" s="213"/>
      <c r="O1028" s="213"/>
      <c r="P1028" s="213"/>
      <c r="Q1028" s="213"/>
      <c r="R1028" s="213"/>
      <c r="S1028" s="213"/>
      <c r="T1028" s="213"/>
      <c r="U1028" s="213"/>
      <c r="V1028" s="213"/>
      <c r="W1028" s="213"/>
      <c r="X1028" s="213"/>
      <c r="Y1028" s="213"/>
      <c r="Z1028" s="213"/>
      <c r="AA1028" s="213"/>
      <c r="AB1028" s="213"/>
      <c r="AC1028" s="213"/>
      <c r="AD1028" s="213"/>
      <c r="AE1028" s="213"/>
      <c r="AF1028" s="213"/>
      <c r="AG1028" s="213"/>
      <c r="AH1028" s="213"/>
      <c r="AI1028" s="213"/>
      <c r="AJ1028" s="213"/>
      <c r="AK1028" s="213"/>
      <c r="AL1028" s="213"/>
      <c r="AM1028" s="213"/>
      <c r="AN1028" s="213"/>
      <c r="AO1028" s="214"/>
      <c r="AP1028" s="214"/>
      <c r="AQ1028" s="214"/>
      <c r="AR1028" s="215"/>
    </row>
    <row r="1029" spans="1:44" s="216" customFormat="1" ht="6.75" customHeight="1">
      <c r="A1029" s="213"/>
      <c r="B1029" s="213"/>
      <c r="C1029" s="213"/>
      <c r="D1029" s="213"/>
      <c r="E1029" s="213"/>
      <c r="F1029" s="213"/>
      <c r="G1029" s="213"/>
      <c r="H1029" s="213"/>
      <c r="I1029" s="213"/>
      <c r="J1029" s="213"/>
      <c r="K1029" s="213"/>
      <c r="L1029" s="213"/>
      <c r="M1029" s="213"/>
      <c r="N1029" s="213"/>
      <c r="O1029" s="213"/>
      <c r="P1029" s="213"/>
      <c r="Q1029" s="213"/>
      <c r="R1029" s="213"/>
      <c r="S1029" s="213"/>
      <c r="T1029" s="213"/>
      <c r="U1029" s="213"/>
      <c r="V1029" s="213"/>
      <c r="W1029" s="213"/>
      <c r="X1029" s="213"/>
      <c r="Y1029" s="213"/>
      <c r="Z1029" s="213"/>
      <c r="AA1029" s="213"/>
      <c r="AB1029" s="213"/>
      <c r="AC1029" s="213"/>
      <c r="AD1029" s="213"/>
      <c r="AE1029" s="213"/>
      <c r="AF1029" s="213"/>
      <c r="AG1029" s="213"/>
      <c r="AH1029" s="213"/>
      <c r="AI1029" s="213"/>
      <c r="AJ1029" s="213"/>
      <c r="AK1029" s="213"/>
      <c r="AL1029" s="213"/>
      <c r="AM1029" s="213"/>
      <c r="AN1029" s="213"/>
      <c r="AO1029" s="214"/>
      <c r="AP1029" s="214"/>
      <c r="AQ1029" s="214"/>
      <c r="AR1029" s="215"/>
    </row>
    <row r="1030" spans="1:44" s="216" customFormat="1" ht="6.75" customHeight="1">
      <c r="A1030" s="213"/>
      <c r="B1030" s="213"/>
      <c r="C1030" s="213"/>
      <c r="D1030" s="213"/>
      <c r="E1030" s="213"/>
      <c r="F1030" s="213"/>
      <c r="G1030" s="213"/>
      <c r="H1030" s="213"/>
      <c r="I1030" s="213"/>
      <c r="J1030" s="213"/>
      <c r="K1030" s="213"/>
      <c r="L1030" s="213"/>
      <c r="M1030" s="213"/>
      <c r="N1030" s="213"/>
      <c r="O1030" s="213"/>
      <c r="P1030" s="213"/>
      <c r="Q1030" s="213"/>
      <c r="R1030" s="213"/>
      <c r="S1030" s="213"/>
      <c r="T1030" s="213"/>
      <c r="U1030" s="213"/>
      <c r="V1030" s="213"/>
      <c r="W1030" s="213"/>
      <c r="X1030" s="213"/>
      <c r="Y1030" s="213"/>
      <c r="Z1030" s="213"/>
      <c r="AA1030" s="213"/>
      <c r="AB1030" s="213"/>
      <c r="AC1030" s="213"/>
      <c r="AD1030" s="213"/>
      <c r="AE1030" s="213"/>
      <c r="AF1030" s="213"/>
      <c r="AG1030" s="213"/>
      <c r="AH1030" s="213"/>
      <c r="AI1030" s="213"/>
      <c r="AJ1030" s="213"/>
      <c r="AK1030" s="213"/>
      <c r="AL1030" s="213"/>
      <c r="AM1030" s="213"/>
      <c r="AN1030" s="213"/>
      <c r="AO1030" s="214"/>
      <c r="AP1030" s="214"/>
      <c r="AQ1030" s="214"/>
      <c r="AR1030" s="215"/>
    </row>
    <row r="1031" spans="1:44" s="216" customFormat="1" ht="6.75" customHeight="1">
      <c r="A1031" s="213"/>
      <c r="B1031" s="213"/>
      <c r="C1031" s="213"/>
      <c r="D1031" s="213"/>
      <c r="E1031" s="213"/>
      <c r="F1031" s="213"/>
      <c r="G1031" s="213"/>
      <c r="H1031" s="213"/>
      <c r="I1031" s="213"/>
      <c r="J1031" s="213"/>
      <c r="K1031" s="213"/>
      <c r="L1031" s="213"/>
      <c r="M1031" s="213"/>
      <c r="N1031" s="213"/>
      <c r="O1031" s="213"/>
      <c r="P1031" s="213"/>
      <c r="Q1031" s="213"/>
      <c r="R1031" s="213"/>
      <c r="S1031" s="213"/>
      <c r="T1031" s="213"/>
      <c r="U1031" s="213"/>
      <c r="V1031" s="213"/>
      <c r="W1031" s="213"/>
      <c r="X1031" s="213"/>
      <c r="Y1031" s="213"/>
      <c r="Z1031" s="213"/>
      <c r="AA1031" s="213"/>
      <c r="AB1031" s="213"/>
      <c r="AC1031" s="213"/>
      <c r="AD1031" s="213"/>
      <c r="AE1031" s="213"/>
      <c r="AF1031" s="213"/>
      <c r="AG1031" s="213"/>
      <c r="AH1031" s="213"/>
      <c r="AI1031" s="213"/>
      <c r="AJ1031" s="213"/>
      <c r="AK1031" s="213"/>
      <c r="AL1031" s="213"/>
      <c r="AM1031" s="213"/>
      <c r="AN1031" s="213"/>
      <c r="AO1031" s="214"/>
      <c r="AP1031" s="214"/>
      <c r="AQ1031" s="214"/>
      <c r="AR1031" s="215"/>
    </row>
    <row r="1032" spans="1:44" s="216" customFormat="1" ht="6.75" customHeight="1">
      <c r="A1032" s="213"/>
      <c r="B1032" s="213"/>
      <c r="C1032" s="213"/>
      <c r="D1032" s="213"/>
      <c r="E1032" s="213"/>
      <c r="F1032" s="213"/>
      <c r="G1032" s="213"/>
      <c r="H1032" s="213"/>
      <c r="I1032" s="213"/>
      <c r="J1032" s="213"/>
      <c r="K1032" s="213"/>
      <c r="L1032" s="213"/>
      <c r="M1032" s="213"/>
      <c r="N1032" s="213"/>
      <c r="O1032" s="213"/>
      <c r="P1032" s="213"/>
      <c r="Q1032" s="213"/>
      <c r="R1032" s="213"/>
      <c r="S1032" s="213"/>
      <c r="T1032" s="213"/>
      <c r="U1032" s="213"/>
      <c r="V1032" s="213"/>
      <c r="W1032" s="213"/>
      <c r="X1032" s="213"/>
      <c r="Y1032" s="213"/>
      <c r="Z1032" s="213"/>
      <c r="AA1032" s="213"/>
      <c r="AB1032" s="213"/>
      <c r="AC1032" s="213"/>
      <c r="AD1032" s="213"/>
      <c r="AE1032" s="213"/>
      <c r="AF1032" s="213"/>
      <c r="AG1032" s="213"/>
      <c r="AH1032" s="213"/>
      <c r="AI1032" s="213"/>
      <c r="AJ1032" s="213"/>
      <c r="AK1032" s="213"/>
      <c r="AL1032" s="213"/>
      <c r="AM1032" s="213"/>
      <c r="AN1032" s="213"/>
      <c r="AO1032" s="214"/>
      <c r="AP1032" s="214"/>
      <c r="AQ1032" s="214"/>
      <c r="AR1032" s="215"/>
    </row>
    <row r="1033" spans="1:44" s="216" customFormat="1" ht="6.75" customHeight="1">
      <c r="A1033" s="213"/>
      <c r="B1033" s="213"/>
      <c r="C1033" s="213"/>
      <c r="D1033" s="213"/>
      <c r="E1033" s="213"/>
      <c r="F1033" s="213"/>
      <c r="G1033" s="213"/>
      <c r="H1033" s="213"/>
      <c r="I1033" s="213"/>
      <c r="J1033" s="213"/>
      <c r="K1033" s="213"/>
      <c r="L1033" s="213"/>
      <c r="M1033" s="213"/>
      <c r="N1033" s="213"/>
      <c r="O1033" s="213"/>
      <c r="P1033" s="213"/>
      <c r="Q1033" s="213"/>
      <c r="R1033" s="213"/>
      <c r="S1033" s="213"/>
      <c r="T1033" s="213"/>
      <c r="U1033" s="213"/>
      <c r="V1033" s="213"/>
      <c r="W1033" s="213"/>
      <c r="X1033" s="213"/>
      <c r="Y1033" s="213"/>
      <c r="Z1033" s="213"/>
      <c r="AA1033" s="213"/>
      <c r="AB1033" s="213"/>
      <c r="AC1033" s="213"/>
      <c r="AD1033" s="213"/>
      <c r="AE1033" s="213"/>
      <c r="AF1033" s="213"/>
      <c r="AG1033" s="213"/>
      <c r="AH1033" s="213"/>
      <c r="AI1033" s="213"/>
      <c r="AJ1033" s="213"/>
      <c r="AK1033" s="213"/>
      <c r="AL1033" s="213"/>
      <c r="AM1033" s="213"/>
      <c r="AN1033" s="213"/>
      <c r="AO1033" s="214"/>
      <c r="AP1033" s="214"/>
      <c r="AQ1033" s="214"/>
      <c r="AR1033" s="215"/>
    </row>
    <row r="1034" spans="1:44" s="216" customFormat="1" ht="6.75" customHeight="1">
      <c r="A1034" s="213"/>
      <c r="B1034" s="213"/>
      <c r="C1034" s="213"/>
      <c r="D1034" s="213"/>
      <c r="E1034" s="213"/>
      <c r="F1034" s="213"/>
      <c r="G1034" s="213"/>
      <c r="H1034" s="213"/>
      <c r="I1034" s="213"/>
      <c r="J1034" s="213"/>
      <c r="K1034" s="213"/>
      <c r="L1034" s="213"/>
      <c r="M1034" s="213"/>
      <c r="N1034" s="213"/>
      <c r="O1034" s="213"/>
      <c r="P1034" s="213"/>
      <c r="Q1034" s="213"/>
      <c r="R1034" s="213"/>
      <c r="S1034" s="213"/>
      <c r="T1034" s="213"/>
      <c r="U1034" s="213"/>
      <c r="V1034" s="213"/>
      <c r="W1034" s="213"/>
      <c r="X1034" s="213"/>
      <c r="Y1034" s="213"/>
      <c r="Z1034" s="213"/>
      <c r="AA1034" s="213"/>
      <c r="AB1034" s="213"/>
      <c r="AC1034" s="213"/>
      <c r="AD1034" s="213"/>
      <c r="AE1034" s="213"/>
      <c r="AF1034" s="213"/>
      <c r="AG1034" s="213"/>
      <c r="AH1034" s="213"/>
      <c r="AI1034" s="213"/>
      <c r="AJ1034" s="213"/>
      <c r="AK1034" s="213"/>
      <c r="AL1034" s="213"/>
      <c r="AM1034" s="213"/>
      <c r="AN1034" s="213"/>
      <c r="AO1034" s="214"/>
      <c r="AP1034" s="214"/>
      <c r="AQ1034" s="214"/>
      <c r="AR1034" s="215"/>
    </row>
    <row r="1035" spans="1:44" s="216" customFormat="1" ht="6.75" customHeight="1">
      <c r="A1035" s="213"/>
      <c r="B1035" s="213"/>
      <c r="C1035" s="213"/>
      <c r="D1035" s="213"/>
      <c r="E1035" s="213"/>
      <c r="F1035" s="213"/>
      <c r="G1035" s="213"/>
      <c r="H1035" s="213"/>
      <c r="I1035" s="213"/>
      <c r="J1035" s="213"/>
      <c r="K1035" s="213"/>
      <c r="L1035" s="213"/>
      <c r="M1035" s="213"/>
      <c r="N1035" s="213"/>
      <c r="O1035" s="213"/>
      <c r="P1035" s="213"/>
      <c r="Q1035" s="213"/>
      <c r="R1035" s="213"/>
      <c r="S1035" s="213"/>
      <c r="T1035" s="213"/>
      <c r="U1035" s="213"/>
      <c r="V1035" s="213"/>
      <c r="W1035" s="213"/>
      <c r="X1035" s="213"/>
      <c r="Y1035" s="213"/>
      <c r="Z1035" s="213"/>
      <c r="AA1035" s="213"/>
      <c r="AB1035" s="213"/>
      <c r="AC1035" s="213"/>
      <c r="AD1035" s="213"/>
      <c r="AE1035" s="213"/>
      <c r="AF1035" s="213"/>
      <c r="AG1035" s="213"/>
      <c r="AH1035" s="213"/>
      <c r="AI1035" s="213"/>
      <c r="AJ1035" s="213"/>
      <c r="AK1035" s="213"/>
      <c r="AL1035" s="213"/>
      <c r="AM1035" s="213"/>
      <c r="AN1035" s="213"/>
      <c r="AO1035" s="214"/>
      <c r="AP1035" s="214"/>
      <c r="AQ1035" s="214"/>
      <c r="AR1035" s="215"/>
    </row>
    <row r="1036" spans="1:44" s="216" customFormat="1" ht="6.75" customHeight="1">
      <c r="A1036" s="213"/>
      <c r="B1036" s="213"/>
      <c r="C1036" s="213"/>
      <c r="D1036" s="213"/>
      <c r="E1036" s="213"/>
      <c r="F1036" s="213"/>
      <c r="G1036" s="213"/>
      <c r="H1036" s="213"/>
      <c r="I1036" s="213"/>
      <c r="J1036" s="213"/>
      <c r="K1036" s="213"/>
      <c r="L1036" s="213"/>
      <c r="M1036" s="213"/>
      <c r="N1036" s="213"/>
      <c r="O1036" s="213"/>
      <c r="P1036" s="213"/>
      <c r="Q1036" s="213"/>
      <c r="R1036" s="213"/>
      <c r="S1036" s="213"/>
      <c r="T1036" s="213"/>
      <c r="U1036" s="213"/>
      <c r="V1036" s="213"/>
      <c r="W1036" s="213"/>
      <c r="X1036" s="213"/>
      <c r="Y1036" s="213"/>
      <c r="Z1036" s="213"/>
      <c r="AA1036" s="213"/>
      <c r="AB1036" s="213"/>
      <c r="AC1036" s="213"/>
      <c r="AD1036" s="213"/>
      <c r="AE1036" s="213"/>
      <c r="AF1036" s="213"/>
      <c r="AG1036" s="213"/>
      <c r="AH1036" s="213"/>
      <c r="AI1036" s="213"/>
      <c r="AJ1036" s="213"/>
      <c r="AK1036" s="213"/>
      <c r="AL1036" s="213"/>
      <c r="AM1036" s="213"/>
      <c r="AN1036" s="213"/>
      <c r="AO1036" s="214"/>
      <c r="AP1036" s="214"/>
      <c r="AQ1036" s="214"/>
      <c r="AR1036" s="215"/>
    </row>
    <row r="1037" spans="1:44" s="216" customFormat="1" ht="6.75" customHeight="1">
      <c r="A1037" s="213"/>
      <c r="B1037" s="213"/>
      <c r="C1037" s="213"/>
      <c r="D1037" s="213"/>
      <c r="E1037" s="213"/>
      <c r="F1037" s="213"/>
      <c r="G1037" s="213"/>
      <c r="H1037" s="213"/>
      <c r="I1037" s="213"/>
      <c r="J1037" s="213"/>
      <c r="K1037" s="213"/>
      <c r="L1037" s="213"/>
      <c r="M1037" s="213"/>
      <c r="N1037" s="213"/>
      <c r="O1037" s="213"/>
      <c r="P1037" s="213"/>
      <c r="Q1037" s="213"/>
      <c r="R1037" s="213"/>
      <c r="S1037" s="213"/>
      <c r="T1037" s="213"/>
      <c r="U1037" s="213"/>
      <c r="V1037" s="213"/>
      <c r="W1037" s="213"/>
      <c r="X1037" s="213"/>
      <c r="Y1037" s="213"/>
      <c r="Z1037" s="213"/>
      <c r="AA1037" s="213"/>
      <c r="AB1037" s="213"/>
      <c r="AC1037" s="213"/>
      <c r="AD1037" s="213"/>
      <c r="AE1037" s="213"/>
      <c r="AF1037" s="213"/>
      <c r="AG1037" s="213"/>
      <c r="AH1037" s="213"/>
      <c r="AI1037" s="213"/>
      <c r="AJ1037" s="213"/>
      <c r="AK1037" s="213"/>
      <c r="AL1037" s="213"/>
      <c r="AM1037" s="213"/>
      <c r="AN1037" s="213"/>
      <c r="AO1037" s="214"/>
      <c r="AP1037" s="214"/>
      <c r="AQ1037" s="214"/>
      <c r="AR1037" s="215"/>
    </row>
    <row r="1038" spans="1:44" s="216" customFormat="1" ht="6.75" customHeight="1">
      <c r="A1038" s="213"/>
      <c r="B1038" s="213"/>
      <c r="C1038" s="213"/>
      <c r="D1038" s="213"/>
      <c r="E1038" s="213"/>
      <c r="F1038" s="213"/>
      <c r="G1038" s="213"/>
      <c r="H1038" s="213"/>
      <c r="I1038" s="213"/>
      <c r="J1038" s="213"/>
      <c r="K1038" s="213"/>
      <c r="L1038" s="213"/>
      <c r="M1038" s="213"/>
      <c r="N1038" s="213"/>
      <c r="O1038" s="213"/>
      <c r="P1038" s="213"/>
      <c r="Q1038" s="213"/>
      <c r="R1038" s="213"/>
      <c r="S1038" s="213"/>
      <c r="T1038" s="213"/>
      <c r="U1038" s="213"/>
      <c r="V1038" s="213"/>
      <c r="W1038" s="213"/>
      <c r="X1038" s="213"/>
      <c r="Y1038" s="213"/>
      <c r="Z1038" s="213"/>
      <c r="AA1038" s="213"/>
      <c r="AB1038" s="213"/>
      <c r="AC1038" s="213"/>
      <c r="AD1038" s="213"/>
      <c r="AE1038" s="213"/>
      <c r="AF1038" s="213"/>
      <c r="AG1038" s="213"/>
      <c r="AH1038" s="213"/>
      <c r="AI1038" s="213"/>
      <c r="AJ1038" s="213"/>
      <c r="AK1038" s="213"/>
      <c r="AL1038" s="213"/>
      <c r="AM1038" s="213"/>
      <c r="AN1038" s="213"/>
      <c r="AO1038" s="214"/>
      <c r="AP1038" s="214"/>
      <c r="AQ1038" s="214"/>
      <c r="AR1038" s="215"/>
    </row>
    <row r="1039" spans="1:44" s="216" customFormat="1" ht="6.75" customHeight="1">
      <c r="A1039" s="213"/>
      <c r="B1039" s="213"/>
      <c r="C1039" s="213"/>
      <c r="D1039" s="213"/>
      <c r="E1039" s="213"/>
      <c r="F1039" s="213"/>
      <c r="G1039" s="213"/>
      <c r="H1039" s="213"/>
      <c r="I1039" s="213"/>
      <c r="J1039" s="213"/>
      <c r="K1039" s="213"/>
      <c r="L1039" s="213"/>
      <c r="M1039" s="213"/>
      <c r="N1039" s="213"/>
      <c r="O1039" s="213"/>
      <c r="P1039" s="213"/>
      <c r="Q1039" s="213"/>
      <c r="R1039" s="213"/>
      <c r="S1039" s="213"/>
      <c r="T1039" s="213"/>
      <c r="U1039" s="213"/>
      <c r="V1039" s="213"/>
      <c r="W1039" s="213"/>
      <c r="X1039" s="213"/>
      <c r="Y1039" s="213"/>
      <c r="Z1039" s="213"/>
      <c r="AA1039" s="213"/>
      <c r="AB1039" s="213"/>
      <c r="AC1039" s="213"/>
      <c r="AD1039" s="213"/>
      <c r="AE1039" s="213"/>
      <c r="AF1039" s="213"/>
      <c r="AG1039" s="213"/>
      <c r="AH1039" s="213"/>
      <c r="AI1039" s="213"/>
      <c r="AJ1039" s="213"/>
      <c r="AK1039" s="213"/>
      <c r="AL1039" s="213"/>
      <c r="AM1039" s="213"/>
      <c r="AN1039" s="213"/>
      <c r="AO1039" s="214"/>
      <c r="AP1039" s="214"/>
      <c r="AQ1039" s="214"/>
      <c r="AR1039" s="215"/>
    </row>
    <row r="1040" spans="1:44" s="216" customFormat="1" ht="6.75" customHeight="1">
      <c r="A1040" s="213"/>
      <c r="B1040" s="213"/>
      <c r="C1040" s="213"/>
      <c r="D1040" s="213"/>
      <c r="E1040" s="213"/>
      <c r="F1040" s="213"/>
      <c r="G1040" s="213"/>
      <c r="H1040" s="213"/>
      <c r="I1040" s="213"/>
      <c r="J1040" s="213"/>
      <c r="K1040" s="213"/>
      <c r="L1040" s="213"/>
      <c r="M1040" s="213"/>
      <c r="N1040" s="213"/>
      <c r="O1040" s="213"/>
      <c r="P1040" s="213"/>
      <c r="Q1040" s="213"/>
      <c r="R1040" s="213"/>
      <c r="S1040" s="213"/>
      <c r="T1040" s="213"/>
      <c r="U1040" s="213"/>
      <c r="V1040" s="213"/>
      <c r="W1040" s="213"/>
      <c r="X1040" s="213"/>
      <c r="Y1040" s="213"/>
      <c r="Z1040" s="213"/>
      <c r="AA1040" s="213"/>
      <c r="AB1040" s="213"/>
      <c r="AC1040" s="213"/>
      <c r="AD1040" s="213"/>
      <c r="AE1040" s="213"/>
      <c r="AF1040" s="213"/>
      <c r="AG1040" s="213"/>
      <c r="AH1040" s="213"/>
      <c r="AI1040" s="213"/>
      <c r="AJ1040" s="213"/>
      <c r="AK1040" s="213"/>
      <c r="AL1040" s="213"/>
      <c r="AM1040" s="213"/>
      <c r="AN1040" s="213"/>
      <c r="AO1040" s="214"/>
      <c r="AP1040" s="214"/>
      <c r="AQ1040" s="214"/>
      <c r="AR1040" s="215"/>
    </row>
    <row r="1041" spans="1:44" s="216" customFormat="1" ht="6.75" customHeight="1">
      <c r="A1041" s="213"/>
      <c r="B1041" s="213"/>
      <c r="C1041" s="213"/>
      <c r="D1041" s="213"/>
      <c r="E1041" s="213"/>
      <c r="F1041" s="213"/>
      <c r="G1041" s="213"/>
      <c r="H1041" s="213"/>
      <c r="I1041" s="213"/>
      <c r="J1041" s="213"/>
      <c r="K1041" s="213"/>
      <c r="L1041" s="213"/>
      <c r="M1041" s="213"/>
      <c r="N1041" s="213"/>
      <c r="O1041" s="213"/>
      <c r="P1041" s="213"/>
      <c r="Q1041" s="213"/>
      <c r="R1041" s="213"/>
      <c r="S1041" s="213"/>
      <c r="T1041" s="213"/>
      <c r="U1041" s="213"/>
      <c r="V1041" s="213"/>
      <c r="W1041" s="213"/>
      <c r="X1041" s="213"/>
      <c r="Y1041" s="213"/>
      <c r="Z1041" s="213"/>
      <c r="AA1041" s="213"/>
      <c r="AB1041" s="213"/>
      <c r="AC1041" s="213"/>
      <c r="AD1041" s="213"/>
      <c r="AE1041" s="213"/>
      <c r="AF1041" s="213"/>
      <c r="AG1041" s="213"/>
      <c r="AH1041" s="213"/>
      <c r="AI1041" s="213"/>
      <c r="AJ1041" s="213"/>
      <c r="AK1041" s="213"/>
      <c r="AL1041" s="213"/>
      <c r="AM1041" s="213"/>
      <c r="AN1041" s="213"/>
      <c r="AO1041" s="214"/>
      <c r="AP1041" s="214"/>
      <c r="AQ1041" s="214"/>
      <c r="AR1041" s="215"/>
    </row>
    <row r="1042" spans="1:44" s="216" customFormat="1" ht="6.75" customHeight="1">
      <c r="A1042" s="213"/>
      <c r="B1042" s="213"/>
      <c r="C1042" s="213"/>
      <c r="D1042" s="213"/>
      <c r="E1042" s="213"/>
      <c r="F1042" s="213"/>
      <c r="G1042" s="213"/>
      <c r="H1042" s="213"/>
      <c r="I1042" s="213"/>
      <c r="J1042" s="213"/>
      <c r="K1042" s="213"/>
      <c r="L1042" s="213"/>
      <c r="M1042" s="213"/>
      <c r="N1042" s="213"/>
      <c r="O1042" s="213"/>
      <c r="P1042" s="213"/>
      <c r="Q1042" s="213"/>
      <c r="R1042" s="213"/>
      <c r="S1042" s="213"/>
      <c r="T1042" s="213"/>
      <c r="U1042" s="213"/>
      <c r="V1042" s="213"/>
      <c r="W1042" s="213"/>
      <c r="X1042" s="213"/>
      <c r="Y1042" s="213"/>
      <c r="Z1042" s="213"/>
      <c r="AA1042" s="213"/>
      <c r="AB1042" s="213"/>
      <c r="AC1042" s="213"/>
      <c r="AD1042" s="213"/>
      <c r="AE1042" s="213"/>
      <c r="AF1042" s="213"/>
      <c r="AG1042" s="213"/>
      <c r="AH1042" s="213"/>
      <c r="AI1042" s="213"/>
      <c r="AJ1042" s="213"/>
      <c r="AK1042" s="213"/>
      <c r="AL1042" s="213"/>
      <c r="AM1042" s="213"/>
      <c r="AN1042" s="213"/>
      <c r="AO1042" s="214"/>
      <c r="AP1042" s="214"/>
      <c r="AQ1042" s="214"/>
      <c r="AR1042" s="215"/>
    </row>
    <row r="1043" spans="1:44" s="216" customFormat="1" ht="6.75" customHeight="1">
      <c r="A1043" s="213"/>
      <c r="B1043" s="213"/>
      <c r="C1043" s="213"/>
      <c r="D1043" s="213"/>
      <c r="E1043" s="213"/>
      <c r="F1043" s="213"/>
      <c r="G1043" s="213"/>
      <c r="H1043" s="213"/>
      <c r="I1043" s="213"/>
      <c r="J1043" s="213"/>
      <c r="K1043" s="213"/>
      <c r="L1043" s="213"/>
      <c r="M1043" s="213"/>
      <c r="N1043" s="213"/>
      <c r="O1043" s="213"/>
      <c r="P1043" s="213"/>
      <c r="Q1043" s="213"/>
      <c r="R1043" s="213"/>
      <c r="S1043" s="213"/>
      <c r="T1043" s="213"/>
      <c r="U1043" s="213"/>
      <c r="V1043" s="213"/>
      <c r="W1043" s="213"/>
      <c r="X1043" s="213"/>
      <c r="Y1043" s="213"/>
      <c r="Z1043" s="213"/>
      <c r="AA1043" s="213"/>
      <c r="AB1043" s="213"/>
      <c r="AC1043" s="213"/>
      <c r="AD1043" s="213"/>
      <c r="AE1043" s="213"/>
      <c r="AF1043" s="213"/>
      <c r="AG1043" s="213"/>
      <c r="AH1043" s="213"/>
      <c r="AI1043" s="213"/>
      <c r="AJ1043" s="213"/>
      <c r="AK1043" s="213"/>
      <c r="AL1043" s="213"/>
      <c r="AM1043" s="213"/>
      <c r="AN1043" s="213"/>
      <c r="AO1043" s="214"/>
      <c r="AP1043" s="214"/>
      <c r="AQ1043" s="214"/>
      <c r="AR1043" s="215"/>
    </row>
    <row r="1044" spans="1:44" s="216" customFormat="1" ht="6.75" customHeight="1">
      <c r="A1044" s="213"/>
      <c r="B1044" s="213"/>
      <c r="C1044" s="213"/>
      <c r="D1044" s="213"/>
      <c r="E1044" s="213"/>
      <c r="F1044" s="213"/>
      <c r="G1044" s="213"/>
      <c r="H1044" s="213"/>
      <c r="I1044" s="213"/>
      <c r="J1044" s="213"/>
      <c r="K1044" s="213"/>
      <c r="L1044" s="213"/>
      <c r="M1044" s="213"/>
      <c r="N1044" s="213"/>
      <c r="O1044" s="213"/>
      <c r="P1044" s="213"/>
      <c r="Q1044" s="213"/>
      <c r="R1044" s="213"/>
      <c r="S1044" s="213"/>
      <c r="T1044" s="213"/>
      <c r="U1044" s="213"/>
      <c r="V1044" s="213"/>
      <c r="W1044" s="213"/>
      <c r="X1044" s="213"/>
      <c r="Y1044" s="213"/>
      <c r="Z1044" s="213"/>
      <c r="AA1044" s="213"/>
      <c r="AB1044" s="213"/>
      <c r="AC1044" s="213"/>
      <c r="AD1044" s="213"/>
      <c r="AE1044" s="213"/>
      <c r="AF1044" s="213"/>
      <c r="AG1044" s="213"/>
      <c r="AH1044" s="213"/>
      <c r="AI1044" s="213"/>
      <c r="AJ1044" s="213"/>
      <c r="AK1044" s="213"/>
      <c r="AL1044" s="213"/>
      <c r="AM1044" s="213"/>
      <c r="AN1044" s="213"/>
      <c r="AO1044" s="214"/>
      <c r="AP1044" s="214"/>
      <c r="AQ1044" s="214"/>
      <c r="AR1044" s="215"/>
    </row>
    <row r="1045" spans="1:44" s="216" customFormat="1" ht="6.75" customHeight="1">
      <c r="A1045" s="213"/>
      <c r="B1045" s="213"/>
      <c r="C1045" s="213"/>
      <c r="D1045" s="213"/>
      <c r="E1045" s="213"/>
      <c r="F1045" s="213"/>
      <c r="G1045" s="213"/>
      <c r="H1045" s="213"/>
      <c r="I1045" s="213"/>
      <c r="J1045" s="213"/>
      <c r="K1045" s="213"/>
      <c r="L1045" s="213"/>
      <c r="M1045" s="213"/>
      <c r="N1045" s="213"/>
      <c r="O1045" s="213"/>
      <c r="P1045" s="213"/>
      <c r="Q1045" s="213"/>
      <c r="R1045" s="213"/>
      <c r="S1045" s="213"/>
      <c r="T1045" s="213"/>
      <c r="U1045" s="213"/>
      <c r="V1045" s="213"/>
      <c r="W1045" s="213"/>
      <c r="X1045" s="213"/>
      <c r="Y1045" s="213"/>
      <c r="Z1045" s="213"/>
      <c r="AA1045" s="213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4"/>
      <c r="AP1045" s="214"/>
      <c r="AQ1045" s="214"/>
      <c r="AR1045" s="215"/>
    </row>
    <row r="1046" spans="1:44" s="216" customFormat="1" ht="6.75" customHeight="1">
      <c r="A1046" s="213"/>
      <c r="B1046" s="213"/>
      <c r="C1046" s="213"/>
      <c r="D1046" s="213"/>
      <c r="E1046" s="213"/>
      <c r="F1046" s="213"/>
      <c r="G1046" s="213"/>
      <c r="H1046" s="213"/>
      <c r="I1046" s="213"/>
      <c r="J1046" s="213"/>
      <c r="K1046" s="213"/>
      <c r="L1046" s="213"/>
      <c r="M1046" s="213"/>
      <c r="N1046" s="213"/>
      <c r="O1046" s="213"/>
      <c r="P1046" s="213"/>
      <c r="Q1046" s="213"/>
      <c r="R1046" s="213"/>
      <c r="S1046" s="213"/>
      <c r="T1046" s="213"/>
      <c r="U1046" s="213"/>
      <c r="V1046" s="213"/>
      <c r="W1046" s="213"/>
      <c r="X1046" s="213"/>
      <c r="Y1046" s="213"/>
      <c r="Z1046" s="213"/>
      <c r="AA1046" s="213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4"/>
      <c r="AP1046" s="214"/>
      <c r="AQ1046" s="214"/>
      <c r="AR1046" s="215"/>
    </row>
    <row r="1047" spans="1:44" s="216" customFormat="1" ht="6.75" customHeight="1">
      <c r="A1047" s="213"/>
      <c r="B1047" s="213"/>
      <c r="C1047" s="213"/>
      <c r="D1047" s="213"/>
      <c r="E1047" s="213"/>
      <c r="F1047" s="213"/>
      <c r="G1047" s="213"/>
      <c r="H1047" s="213"/>
      <c r="I1047" s="213"/>
      <c r="J1047" s="213"/>
      <c r="K1047" s="213"/>
      <c r="L1047" s="213"/>
      <c r="M1047" s="213"/>
      <c r="N1047" s="213"/>
      <c r="O1047" s="213"/>
      <c r="P1047" s="213"/>
      <c r="Q1047" s="213"/>
      <c r="R1047" s="213"/>
      <c r="S1047" s="213"/>
      <c r="T1047" s="213"/>
      <c r="U1047" s="213"/>
      <c r="V1047" s="213"/>
      <c r="W1047" s="213"/>
      <c r="X1047" s="213"/>
      <c r="Y1047" s="213"/>
      <c r="Z1047" s="213"/>
      <c r="AA1047" s="213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4"/>
      <c r="AP1047" s="214"/>
      <c r="AQ1047" s="214"/>
      <c r="AR1047" s="215"/>
    </row>
    <row r="1048" spans="1:44" s="216" customFormat="1" ht="6.75" customHeight="1">
      <c r="A1048" s="213"/>
      <c r="B1048" s="213"/>
      <c r="C1048" s="213"/>
      <c r="D1048" s="213"/>
      <c r="E1048" s="213"/>
      <c r="F1048" s="213"/>
      <c r="G1048" s="213"/>
      <c r="H1048" s="213"/>
      <c r="I1048" s="213"/>
      <c r="J1048" s="213"/>
      <c r="K1048" s="213"/>
      <c r="L1048" s="213"/>
      <c r="M1048" s="213"/>
      <c r="N1048" s="213"/>
      <c r="O1048" s="213"/>
      <c r="P1048" s="213"/>
      <c r="Q1048" s="213"/>
      <c r="R1048" s="213"/>
      <c r="S1048" s="213"/>
      <c r="T1048" s="213"/>
      <c r="U1048" s="213"/>
      <c r="V1048" s="213"/>
      <c r="W1048" s="213"/>
      <c r="X1048" s="213"/>
      <c r="Y1048" s="213"/>
      <c r="Z1048" s="213"/>
      <c r="AA1048" s="213"/>
      <c r="AB1048" s="213"/>
      <c r="AC1048" s="213"/>
      <c r="AD1048" s="213"/>
      <c r="AE1048" s="213"/>
      <c r="AF1048" s="213"/>
      <c r="AG1048" s="213"/>
      <c r="AH1048" s="213"/>
      <c r="AI1048" s="213"/>
      <c r="AJ1048" s="213"/>
      <c r="AK1048" s="213"/>
      <c r="AL1048" s="213"/>
      <c r="AM1048" s="213"/>
      <c r="AN1048" s="213"/>
      <c r="AO1048" s="214"/>
      <c r="AP1048" s="214"/>
      <c r="AQ1048" s="214"/>
      <c r="AR1048" s="215"/>
    </row>
    <row r="1049" spans="1:44" s="216" customFormat="1" ht="6.75" customHeight="1">
      <c r="A1049" s="213"/>
      <c r="B1049" s="213"/>
      <c r="C1049" s="213"/>
      <c r="D1049" s="213"/>
      <c r="E1049" s="213"/>
      <c r="F1049" s="213"/>
      <c r="G1049" s="213"/>
      <c r="H1049" s="213"/>
      <c r="I1049" s="213"/>
      <c r="J1049" s="213"/>
      <c r="K1049" s="213"/>
      <c r="L1049" s="213"/>
      <c r="M1049" s="213"/>
      <c r="N1049" s="213"/>
      <c r="O1049" s="213"/>
      <c r="P1049" s="213"/>
      <c r="Q1049" s="213"/>
      <c r="R1049" s="213"/>
      <c r="S1049" s="213"/>
      <c r="T1049" s="213"/>
      <c r="U1049" s="213"/>
      <c r="V1049" s="213"/>
      <c r="W1049" s="213"/>
      <c r="X1049" s="213"/>
      <c r="Y1049" s="213"/>
      <c r="Z1049" s="213"/>
      <c r="AA1049" s="213"/>
      <c r="AB1049" s="213"/>
      <c r="AC1049" s="213"/>
      <c r="AD1049" s="213"/>
      <c r="AE1049" s="213"/>
      <c r="AF1049" s="213"/>
      <c r="AG1049" s="213"/>
      <c r="AH1049" s="213"/>
      <c r="AI1049" s="213"/>
      <c r="AJ1049" s="213"/>
      <c r="AK1049" s="213"/>
      <c r="AL1049" s="213"/>
      <c r="AM1049" s="213"/>
      <c r="AN1049" s="213"/>
      <c r="AO1049" s="214"/>
      <c r="AP1049" s="214"/>
      <c r="AQ1049" s="214"/>
      <c r="AR1049" s="215"/>
    </row>
    <row r="1050" spans="1:44" s="216" customFormat="1" ht="6.75" customHeight="1">
      <c r="A1050" s="213"/>
      <c r="B1050" s="213"/>
      <c r="C1050" s="213"/>
      <c r="D1050" s="213"/>
      <c r="E1050" s="213"/>
      <c r="F1050" s="213"/>
      <c r="G1050" s="213"/>
      <c r="H1050" s="213"/>
      <c r="I1050" s="213"/>
      <c r="J1050" s="213"/>
      <c r="K1050" s="213"/>
      <c r="L1050" s="213"/>
      <c r="M1050" s="213"/>
      <c r="N1050" s="213"/>
      <c r="O1050" s="213"/>
      <c r="P1050" s="213"/>
      <c r="Q1050" s="213"/>
      <c r="R1050" s="213"/>
      <c r="S1050" s="213"/>
      <c r="T1050" s="213"/>
      <c r="U1050" s="213"/>
      <c r="V1050" s="213"/>
      <c r="W1050" s="213"/>
      <c r="X1050" s="213"/>
      <c r="Y1050" s="213"/>
      <c r="Z1050" s="213"/>
      <c r="AA1050" s="213"/>
      <c r="AB1050" s="213"/>
      <c r="AC1050" s="213"/>
      <c r="AD1050" s="213"/>
      <c r="AE1050" s="213"/>
      <c r="AF1050" s="213"/>
      <c r="AG1050" s="213"/>
      <c r="AH1050" s="213"/>
      <c r="AI1050" s="213"/>
      <c r="AJ1050" s="213"/>
      <c r="AK1050" s="213"/>
      <c r="AL1050" s="213"/>
      <c r="AM1050" s="213"/>
      <c r="AN1050" s="213"/>
      <c r="AO1050" s="214"/>
      <c r="AP1050" s="214"/>
      <c r="AQ1050" s="214"/>
      <c r="AR1050" s="215"/>
    </row>
    <row r="1051" spans="1:44" s="216" customFormat="1" ht="6.75" customHeight="1">
      <c r="A1051" s="213"/>
      <c r="B1051" s="213"/>
      <c r="C1051" s="213"/>
      <c r="D1051" s="213"/>
      <c r="E1051" s="213"/>
      <c r="F1051" s="213"/>
      <c r="G1051" s="213"/>
      <c r="H1051" s="213"/>
      <c r="I1051" s="213"/>
      <c r="J1051" s="213"/>
      <c r="K1051" s="213"/>
      <c r="L1051" s="213"/>
      <c r="M1051" s="213"/>
      <c r="N1051" s="213"/>
      <c r="O1051" s="213"/>
      <c r="P1051" s="213"/>
      <c r="Q1051" s="213"/>
      <c r="R1051" s="213"/>
      <c r="S1051" s="213"/>
      <c r="T1051" s="213"/>
      <c r="U1051" s="213"/>
      <c r="V1051" s="213"/>
      <c r="W1051" s="213"/>
      <c r="X1051" s="213"/>
      <c r="Y1051" s="213"/>
      <c r="Z1051" s="213"/>
      <c r="AA1051" s="213"/>
      <c r="AB1051" s="213"/>
      <c r="AC1051" s="213"/>
      <c r="AD1051" s="213"/>
      <c r="AE1051" s="213"/>
      <c r="AF1051" s="213"/>
      <c r="AG1051" s="213"/>
      <c r="AH1051" s="213"/>
      <c r="AI1051" s="213"/>
      <c r="AJ1051" s="213"/>
      <c r="AK1051" s="213"/>
      <c r="AL1051" s="213"/>
      <c r="AM1051" s="213"/>
      <c r="AN1051" s="213"/>
      <c r="AO1051" s="214"/>
      <c r="AP1051" s="214"/>
      <c r="AQ1051" s="214"/>
      <c r="AR1051" s="215"/>
    </row>
    <row r="1052" spans="1:44" s="216" customFormat="1" ht="6.75" customHeight="1">
      <c r="A1052" s="213"/>
      <c r="B1052" s="213"/>
      <c r="C1052" s="213"/>
      <c r="D1052" s="213"/>
      <c r="E1052" s="213"/>
      <c r="F1052" s="213"/>
      <c r="G1052" s="213"/>
      <c r="H1052" s="213"/>
      <c r="I1052" s="213"/>
      <c r="J1052" s="213"/>
      <c r="K1052" s="213"/>
      <c r="L1052" s="213"/>
      <c r="M1052" s="213"/>
      <c r="N1052" s="213"/>
      <c r="O1052" s="213"/>
      <c r="P1052" s="213"/>
      <c r="Q1052" s="213"/>
      <c r="R1052" s="213"/>
      <c r="S1052" s="213"/>
      <c r="T1052" s="213"/>
      <c r="U1052" s="213"/>
      <c r="V1052" s="213"/>
      <c r="W1052" s="213"/>
      <c r="X1052" s="213"/>
      <c r="Y1052" s="213"/>
      <c r="Z1052" s="213"/>
      <c r="AA1052" s="213"/>
      <c r="AB1052" s="213"/>
      <c r="AC1052" s="213"/>
      <c r="AD1052" s="213"/>
      <c r="AE1052" s="213"/>
      <c r="AF1052" s="213"/>
      <c r="AG1052" s="213"/>
      <c r="AH1052" s="213"/>
      <c r="AI1052" s="213"/>
      <c r="AJ1052" s="213"/>
      <c r="AK1052" s="213"/>
      <c r="AL1052" s="213"/>
      <c r="AM1052" s="213"/>
      <c r="AN1052" s="213"/>
      <c r="AO1052" s="214"/>
      <c r="AP1052" s="214"/>
      <c r="AQ1052" s="214"/>
      <c r="AR1052" s="215"/>
    </row>
    <row r="1053" spans="1:44" s="216" customFormat="1" ht="6.75" customHeight="1">
      <c r="A1053" s="213"/>
      <c r="B1053" s="213"/>
      <c r="C1053" s="213"/>
      <c r="D1053" s="213"/>
      <c r="E1053" s="213"/>
      <c r="F1053" s="213"/>
      <c r="G1053" s="213"/>
      <c r="H1053" s="213"/>
      <c r="I1053" s="213"/>
      <c r="J1053" s="213"/>
      <c r="K1053" s="213"/>
      <c r="L1053" s="213"/>
      <c r="M1053" s="213"/>
      <c r="N1053" s="213"/>
      <c r="O1053" s="213"/>
      <c r="P1053" s="213"/>
      <c r="Q1053" s="213"/>
      <c r="R1053" s="213"/>
      <c r="S1053" s="213"/>
      <c r="T1053" s="213"/>
      <c r="U1053" s="213"/>
      <c r="V1053" s="213"/>
      <c r="W1053" s="213"/>
      <c r="X1053" s="213"/>
      <c r="Y1053" s="213"/>
      <c r="Z1053" s="213"/>
      <c r="AA1053" s="213"/>
      <c r="AB1053" s="213"/>
      <c r="AC1053" s="213"/>
      <c r="AD1053" s="213"/>
      <c r="AE1053" s="213"/>
      <c r="AF1053" s="213"/>
      <c r="AG1053" s="213"/>
      <c r="AH1053" s="213"/>
      <c r="AI1053" s="213"/>
      <c r="AJ1053" s="213"/>
      <c r="AK1053" s="213"/>
      <c r="AL1053" s="213"/>
      <c r="AM1053" s="213"/>
      <c r="AN1053" s="213"/>
      <c r="AO1053" s="214"/>
      <c r="AP1053" s="214"/>
      <c r="AQ1053" s="214"/>
      <c r="AR1053" s="215"/>
    </row>
    <row r="1054" spans="1:44" s="216" customFormat="1" ht="6.75" customHeight="1">
      <c r="A1054" s="213"/>
      <c r="B1054" s="213"/>
      <c r="C1054" s="213"/>
      <c r="D1054" s="213"/>
      <c r="E1054" s="213"/>
      <c r="F1054" s="213"/>
      <c r="G1054" s="213"/>
      <c r="H1054" s="213"/>
      <c r="I1054" s="213"/>
      <c r="J1054" s="213"/>
      <c r="K1054" s="213"/>
      <c r="L1054" s="213"/>
      <c r="M1054" s="213"/>
      <c r="N1054" s="213"/>
      <c r="O1054" s="213"/>
      <c r="P1054" s="213"/>
      <c r="Q1054" s="213"/>
      <c r="R1054" s="213"/>
      <c r="S1054" s="213"/>
      <c r="T1054" s="213"/>
      <c r="U1054" s="213"/>
      <c r="V1054" s="213"/>
      <c r="W1054" s="213"/>
      <c r="X1054" s="213"/>
      <c r="Y1054" s="213"/>
      <c r="Z1054" s="213"/>
      <c r="AA1054" s="213"/>
      <c r="AB1054" s="213"/>
      <c r="AC1054" s="213"/>
      <c r="AD1054" s="213"/>
      <c r="AE1054" s="213"/>
      <c r="AF1054" s="213"/>
      <c r="AG1054" s="213"/>
      <c r="AH1054" s="213"/>
      <c r="AI1054" s="213"/>
      <c r="AJ1054" s="213"/>
      <c r="AK1054" s="213"/>
      <c r="AL1054" s="213"/>
      <c r="AM1054" s="213"/>
      <c r="AN1054" s="213"/>
      <c r="AO1054" s="214"/>
      <c r="AP1054" s="214"/>
      <c r="AQ1054" s="214"/>
      <c r="AR1054" s="215"/>
    </row>
    <row r="1055" spans="1:44" s="216" customFormat="1" ht="6.75" customHeight="1">
      <c r="A1055" s="213"/>
      <c r="B1055" s="213"/>
      <c r="C1055" s="213"/>
      <c r="D1055" s="213"/>
      <c r="E1055" s="213"/>
      <c r="F1055" s="213"/>
      <c r="G1055" s="213"/>
      <c r="H1055" s="213"/>
      <c r="I1055" s="213"/>
      <c r="J1055" s="213"/>
      <c r="K1055" s="213"/>
      <c r="L1055" s="213"/>
      <c r="M1055" s="213"/>
      <c r="N1055" s="213"/>
      <c r="O1055" s="213"/>
      <c r="P1055" s="213"/>
      <c r="Q1055" s="213"/>
      <c r="R1055" s="213"/>
      <c r="S1055" s="213"/>
      <c r="T1055" s="213"/>
      <c r="U1055" s="213"/>
      <c r="V1055" s="213"/>
      <c r="W1055" s="213"/>
      <c r="X1055" s="213"/>
      <c r="Y1055" s="213"/>
      <c r="Z1055" s="213"/>
      <c r="AA1055" s="213"/>
      <c r="AB1055" s="213"/>
      <c r="AC1055" s="213"/>
      <c r="AD1055" s="213"/>
      <c r="AE1055" s="213"/>
      <c r="AF1055" s="213"/>
      <c r="AG1055" s="213"/>
      <c r="AH1055" s="213"/>
      <c r="AI1055" s="213"/>
      <c r="AJ1055" s="213"/>
      <c r="AK1055" s="213"/>
      <c r="AL1055" s="213"/>
      <c r="AM1055" s="213"/>
      <c r="AN1055" s="213"/>
      <c r="AO1055" s="214"/>
      <c r="AP1055" s="214"/>
      <c r="AQ1055" s="214"/>
      <c r="AR1055" s="215"/>
    </row>
    <row r="1056" spans="1:44" s="216" customFormat="1" ht="6.75" customHeight="1">
      <c r="A1056" s="213"/>
      <c r="B1056" s="213"/>
      <c r="C1056" s="213"/>
      <c r="D1056" s="213"/>
      <c r="E1056" s="213"/>
      <c r="F1056" s="213"/>
      <c r="G1056" s="213"/>
      <c r="H1056" s="213"/>
      <c r="I1056" s="213"/>
      <c r="J1056" s="213"/>
      <c r="K1056" s="213"/>
      <c r="L1056" s="213"/>
      <c r="M1056" s="213"/>
      <c r="N1056" s="213"/>
      <c r="O1056" s="213"/>
      <c r="P1056" s="213"/>
      <c r="Q1056" s="213"/>
      <c r="R1056" s="213"/>
      <c r="S1056" s="213"/>
      <c r="T1056" s="213"/>
      <c r="U1056" s="213"/>
      <c r="V1056" s="213"/>
      <c r="W1056" s="213"/>
      <c r="X1056" s="213"/>
      <c r="Y1056" s="213"/>
      <c r="Z1056" s="213"/>
      <c r="AA1056" s="213"/>
      <c r="AB1056" s="213"/>
      <c r="AC1056" s="213"/>
      <c r="AD1056" s="213"/>
      <c r="AE1056" s="213"/>
      <c r="AF1056" s="213"/>
      <c r="AG1056" s="213"/>
      <c r="AH1056" s="213"/>
      <c r="AI1056" s="213"/>
      <c r="AJ1056" s="213"/>
      <c r="AK1056" s="213"/>
      <c r="AL1056" s="213"/>
      <c r="AM1056" s="213"/>
      <c r="AN1056" s="213"/>
      <c r="AO1056" s="214"/>
      <c r="AP1056" s="214"/>
      <c r="AQ1056" s="214"/>
      <c r="AR1056" s="215"/>
    </row>
    <row r="1057" spans="1:44" s="216" customFormat="1" ht="6.75" customHeight="1">
      <c r="A1057" s="213"/>
      <c r="B1057" s="213"/>
      <c r="C1057" s="213"/>
      <c r="D1057" s="213"/>
      <c r="E1057" s="213"/>
      <c r="F1057" s="213"/>
      <c r="G1057" s="213"/>
      <c r="H1057" s="213"/>
      <c r="I1057" s="213"/>
      <c r="J1057" s="213"/>
      <c r="K1057" s="213"/>
      <c r="L1057" s="213"/>
      <c r="M1057" s="213"/>
      <c r="N1057" s="213"/>
      <c r="O1057" s="213"/>
      <c r="P1057" s="213"/>
      <c r="Q1057" s="213"/>
      <c r="R1057" s="213"/>
      <c r="S1057" s="213"/>
      <c r="T1057" s="213"/>
      <c r="U1057" s="213"/>
      <c r="V1057" s="213"/>
      <c r="W1057" s="213"/>
      <c r="X1057" s="213"/>
      <c r="Y1057" s="213"/>
      <c r="Z1057" s="213"/>
      <c r="AA1057" s="213"/>
      <c r="AB1057" s="213"/>
      <c r="AC1057" s="213"/>
      <c r="AD1057" s="213"/>
      <c r="AE1057" s="213"/>
      <c r="AF1057" s="213"/>
      <c r="AG1057" s="213"/>
      <c r="AH1057" s="213"/>
      <c r="AI1057" s="213"/>
      <c r="AJ1057" s="213"/>
      <c r="AK1057" s="213"/>
      <c r="AL1057" s="213"/>
      <c r="AM1057" s="213"/>
      <c r="AN1057" s="213"/>
      <c r="AO1057" s="214"/>
      <c r="AP1057" s="214"/>
      <c r="AQ1057" s="214"/>
      <c r="AR1057" s="215"/>
    </row>
    <row r="1058" spans="1:44" s="216" customFormat="1" ht="6.75" customHeight="1">
      <c r="A1058" s="213"/>
      <c r="B1058" s="213"/>
      <c r="C1058" s="213"/>
      <c r="D1058" s="213"/>
      <c r="E1058" s="213"/>
      <c r="F1058" s="213"/>
      <c r="G1058" s="213"/>
      <c r="H1058" s="213"/>
      <c r="I1058" s="213"/>
      <c r="J1058" s="213"/>
      <c r="K1058" s="213"/>
      <c r="L1058" s="213"/>
      <c r="M1058" s="213"/>
      <c r="N1058" s="213"/>
      <c r="O1058" s="213"/>
      <c r="P1058" s="213"/>
      <c r="Q1058" s="213"/>
      <c r="R1058" s="213"/>
      <c r="S1058" s="213"/>
      <c r="T1058" s="213"/>
      <c r="U1058" s="213"/>
      <c r="V1058" s="213"/>
      <c r="W1058" s="213"/>
      <c r="X1058" s="213"/>
      <c r="Y1058" s="213"/>
      <c r="Z1058" s="213"/>
      <c r="AA1058" s="213"/>
      <c r="AB1058" s="213"/>
      <c r="AC1058" s="213"/>
      <c r="AD1058" s="213"/>
      <c r="AE1058" s="213"/>
      <c r="AF1058" s="213"/>
      <c r="AG1058" s="213"/>
      <c r="AH1058" s="213"/>
      <c r="AI1058" s="213"/>
      <c r="AJ1058" s="213"/>
      <c r="AK1058" s="213"/>
      <c r="AL1058" s="213"/>
      <c r="AM1058" s="213"/>
      <c r="AN1058" s="213"/>
      <c r="AO1058" s="214"/>
      <c r="AP1058" s="214"/>
      <c r="AQ1058" s="214"/>
      <c r="AR1058" s="215"/>
    </row>
    <row r="1059" spans="1:44" s="216" customFormat="1" ht="6.75" customHeight="1">
      <c r="A1059" s="213"/>
      <c r="B1059" s="213"/>
      <c r="C1059" s="213"/>
      <c r="D1059" s="213"/>
      <c r="E1059" s="213"/>
      <c r="F1059" s="213"/>
      <c r="G1059" s="213"/>
      <c r="H1059" s="213"/>
      <c r="I1059" s="213"/>
      <c r="J1059" s="213"/>
      <c r="K1059" s="213"/>
      <c r="L1059" s="213"/>
      <c r="M1059" s="213"/>
      <c r="N1059" s="213"/>
      <c r="O1059" s="213"/>
      <c r="P1059" s="213"/>
      <c r="Q1059" s="213"/>
      <c r="R1059" s="213"/>
      <c r="S1059" s="213"/>
      <c r="T1059" s="213"/>
      <c r="U1059" s="213"/>
      <c r="V1059" s="213"/>
      <c r="W1059" s="213"/>
      <c r="X1059" s="213"/>
      <c r="Y1059" s="213"/>
      <c r="Z1059" s="213"/>
      <c r="AA1059" s="213"/>
      <c r="AB1059" s="213"/>
      <c r="AC1059" s="213"/>
      <c r="AD1059" s="213"/>
      <c r="AE1059" s="213"/>
      <c r="AF1059" s="213"/>
      <c r="AG1059" s="213"/>
      <c r="AH1059" s="213"/>
      <c r="AI1059" s="213"/>
      <c r="AJ1059" s="213"/>
      <c r="AK1059" s="213"/>
      <c r="AL1059" s="213"/>
      <c r="AM1059" s="213"/>
      <c r="AN1059" s="213"/>
      <c r="AO1059" s="214"/>
      <c r="AP1059" s="214"/>
      <c r="AQ1059" s="214"/>
      <c r="AR1059" s="215"/>
    </row>
    <row r="1060" spans="1:44" s="216" customFormat="1" ht="6.75" customHeight="1">
      <c r="A1060" s="213"/>
      <c r="B1060" s="213"/>
      <c r="C1060" s="213"/>
      <c r="D1060" s="213"/>
      <c r="E1060" s="213"/>
      <c r="F1060" s="213"/>
      <c r="G1060" s="213"/>
      <c r="H1060" s="213"/>
      <c r="I1060" s="213"/>
      <c r="J1060" s="213"/>
      <c r="K1060" s="213"/>
      <c r="L1060" s="213"/>
      <c r="M1060" s="213"/>
      <c r="N1060" s="213"/>
      <c r="O1060" s="213"/>
      <c r="P1060" s="213"/>
      <c r="Q1060" s="213"/>
      <c r="R1060" s="213"/>
      <c r="S1060" s="213"/>
      <c r="T1060" s="213"/>
      <c r="U1060" s="213"/>
      <c r="V1060" s="213"/>
      <c r="W1060" s="213"/>
      <c r="X1060" s="213"/>
      <c r="Y1060" s="213"/>
      <c r="Z1060" s="213"/>
      <c r="AA1060" s="213"/>
      <c r="AB1060" s="213"/>
      <c r="AC1060" s="213"/>
      <c r="AD1060" s="213"/>
      <c r="AE1060" s="213"/>
      <c r="AF1060" s="213"/>
      <c r="AG1060" s="213"/>
      <c r="AH1060" s="213"/>
      <c r="AI1060" s="213"/>
      <c r="AJ1060" s="213"/>
      <c r="AK1060" s="213"/>
      <c r="AL1060" s="213"/>
      <c r="AM1060" s="213"/>
      <c r="AN1060" s="213"/>
      <c r="AO1060" s="214"/>
      <c r="AP1060" s="214"/>
      <c r="AQ1060" s="214"/>
      <c r="AR1060" s="215"/>
    </row>
    <row r="1061" spans="1:44" s="216" customFormat="1" ht="6.75" customHeight="1">
      <c r="A1061" s="213"/>
      <c r="B1061" s="213"/>
      <c r="C1061" s="213"/>
      <c r="D1061" s="213"/>
      <c r="E1061" s="213"/>
      <c r="F1061" s="213"/>
      <c r="G1061" s="213"/>
      <c r="H1061" s="213"/>
      <c r="I1061" s="213"/>
      <c r="J1061" s="213"/>
      <c r="K1061" s="213"/>
      <c r="L1061" s="213"/>
      <c r="M1061" s="213"/>
      <c r="N1061" s="213"/>
      <c r="O1061" s="213"/>
      <c r="P1061" s="213"/>
      <c r="Q1061" s="213"/>
      <c r="R1061" s="213"/>
      <c r="S1061" s="213"/>
      <c r="T1061" s="213"/>
      <c r="U1061" s="213"/>
      <c r="V1061" s="213"/>
      <c r="W1061" s="213"/>
      <c r="X1061" s="213"/>
      <c r="Y1061" s="213"/>
      <c r="Z1061" s="213"/>
      <c r="AA1061" s="213"/>
      <c r="AB1061" s="213"/>
      <c r="AC1061" s="213"/>
      <c r="AD1061" s="213"/>
      <c r="AE1061" s="213"/>
      <c r="AF1061" s="213"/>
      <c r="AG1061" s="213"/>
      <c r="AH1061" s="213"/>
      <c r="AI1061" s="213"/>
      <c r="AJ1061" s="213"/>
      <c r="AK1061" s="213"/>
      <c r="AL1061" s="213"/>
      <c r="AM1061" s="213"/>
      <c r="AN1061" s="213"/>
      <c r="AO1061" s="214"/>
      <c r="AP1061" s="214"/>
      <c r="AQ1061" s="214"/>
      <c r="AR1061" s="215"/>
    </row>
    <row r="1062" spans="1:44" s="216" customFormat="1" ht="6.75" customHeight="1">
      <c r="A1062" s="213"/>
      <c r="B1062" s="213"/>
      <c r="C1062" s="213"/>
      <c r="D1062" s="213"/>
      <c r="E1062" s="213"/>
      <c r="F1062" s="213"/>
      <c r="G1062" s="213"/>
      <c r="H1062" s="213"/>
      <c r="I1062" s="213"/>
      <c r="J1062" s="213"/>
      <c r="K1062" s="213"/>
      <c r="L1062" s="213"/>
      <c r="M1062" s="213"/>
      <c r="N1062" s="213"/>
      <c r="O1062" s="213"/>
      <c r="P1062" s="213"/>
      <c r="Q1062" s="213"/>
      <c r="R1062" s="213"/>
      <c r="S1062" s="213"/>
      <c r="T1062" s="213"/>
      <c r="U1062" s="213"/>
      <c r="V1062" s="213"/>
      <c r="W1062" s="213"/>
      <c r="X1062" s="213"/>
      <c r="Y1062" s="213"/>
      <c r="Z1062" s="213"/>
      <c r="AA1062" s="213"/>
      <c r="AB1062" s="213"/>
      <c r="AC1062" s="213"/>
      <c r="AD1062" s="213"/>
      <c r="AE1062" s="213"/>
      <c r="AF1062" s="213"/>
      <c r="AG1062" s="213"/>
      <c r="AH1062" s="213"/>
      <c r="AI1062" s="213"/>
      <c r="AJ1062" s="213"/>
      <c r="AK1062" s="213"/>
      <c r="AL1062" s="213"/>
      <c r="AM1062" s="213"/>
      <c r="AN1062" s="213"/>
      <c r="AO1062" s="214"/>
      <c r="AP1062" s="214"/>
      <c r="AQ1062" s="214"/>
      <c r="AR1062" s="215"/>
    </row>
    <row r="1063" spans="1:44" s="216" customFormat="1" ht="6.75" customHeight="1">
      <c r="A1063" s="213"/>
      <c r="B1063" s="213"/>
      <c r="C1063" s="213"/>
      <c r="D1063" s="213"/>
      <c r="E1063" s="213"/>
      <c r="F1063" s="213"/>
      <c r="G1063" s="213"/>
      <c r="H1063" s="213"/>
      <c r="I1063" s="213"/>
      <c r="J1063" s="213"/>
      <c r="K1063" s="213"/>
      <c r="L1063" s="213"/>
      <c r="M1063" s="213"/>
      <c r="N1063" s="213"/>
      <c r="O1063" s="213"/>
      <c r="P1063" s="213"/>
      <c r="Q1063" s="213"/>
      <c r="R1063" s="213"/>
      <c r="S1063" s="213"/>
      <c r="T1063" s="213"/>
      <c r="U1063" s="213"/>
      <c r="V1063" s="213"/>
      <c r="W1063" s="213"/>
      <c r="X1063" s="213"/>
      <c r="Y1063" s="213"/>
      <c r="Z1063" s="213"/>
      <c r="AA1063" s="213"/>
      <c r="AB1063" s="213"/>
      <c r="AC1063" s="213"/>
      <c r="AD1063" s="213"/>
      <c r="AE1063" s="213"/>
      <c r="AF1063" s="213"/>
      <c r="AG1063" s="213"/>
      <c r="AH1063" s="213"/>
      <c r="AI1063" s="213"/>
      <c r="AJ1063" s="213"/>
      <c r="AK1063" s="213"/>
      <c r="AL1063" s="213"/>
      <c r="AM1063" s="213"/>
      <c r="AN1063" s="213"/>
      <c r="AO1063" s="214"/>
      <c r="AP1063" s="214"/>
      <c r="AQ1063" s="214"/>
      <c r="AR1063" s="215"/>
    </row>
    <row r="1064" spans="1:44" s="216" customFormat="1" ht="6.75" customHeight="1">
      <c r="A1064" s="213"/>
      <c r="B1064" s="213"/>
      <c r="C1064" s="213"/>
      <c r="D1064" s="213"/>
      <c r="E1064" s="213"/>
      <c r="F1064" s="213"/>
      <c r="G1064" s="213"/>
      <c r="H1064" s="213"/>
      <c r="I1064" s="213"/>
      <c r="J1064" s="213"/>
      <c r="K1064" s="213"/>
      <c r="L1064" s="213"/>
      <c r="M1064" s="213"/>
      <c r="N1064" s="213"/>
      <c r="O1064" s="213"/>
      <c r="P1064" s="213"/>
      <c r="Q1064" s="213"/>
      <c r="R1064" s="213"/>
      <c r="S1064" s="213"/>
      <c r="T1064" s="213"/>
      <c r="U1064" s="213"/>
      <c r="V1064" s="213"/>
      <c r="W1064" s="213"/>
      <c r="X1064" s="213"/>
      <c r="Y1064" s="213"/>
      <c r="Z1064" s="213"/>
      <c r="AA1064" s="213"/>
      <c r="AB1064" s="213"/>
      <c r="AC1064" s="213"/>
      <c r="AD1064" s="213"/>
      <c r="AE1064" s="213"/>
      <c r="AF1064" s="213"/>
      <c r="AG1064" s="213"/>
      <c r="AH1064" s="213"/>
      <c r="AI1064" s="213"/>
      <c r="AJ1064" s="213"/>
      <c r="AK1064" s="213"/>
      <c r="AL1064" s="213"/>
      <c r="AM1064" s="213"/>
      <c r="AN1064" s="213"/>
      <c r="AO1064" s="214"/>
      <c r="AP1064" s="214"/>
      <c r="AQ1064" s="214"/>
      <c r="AR1064" s="215"/>
    </row>
    <row r="1065" spans="1:44" s="216" customFormat="1" ht="6.75" customHeight="1">
      <c r="A1065" s="213"/>
      <c r="B1065" s="213"/>
      <c r="C1065" s="213"/>
      <c r="D1065" s="213"/>
      <c r="E1065" s="213"/>
      <c r="F1065" s="213"/>
      <c r="G1065" s="213"/>
      <c r="H1065" s="213"/>
      <c r="I1065" s="213"/>
      <c r="J1065" s="213"/>
      <c r="K1065" s="213"/>
      <c r="L1065" s="213"/>
      <c r="M1065" s="213"/>
      <c r="N1065" s="213"/>
      <c r="O1065" s="213"/>
      <c r="P1065" s="213"/>
      <c r="Q1065" s="213"/>
      <c r="R1065" s="213"/>
      <c r="S1065" s="213"/>
      <c r="T1065" s="213"/>
      <c r="U1065" s="213"/>
      <c r="V1065" s="213"/>
      <c r="W1065" s="213"/>
      <c r="X1065" s="213"/>
      <c r="Y1065" s="213"/>
      <c r="Z1065" s="213"/>
      <c r="AA1065" s="213"/>
      <c r="AB1065" s="213"/>
      <c r="AC1065" s="213"/>
      <c r="AD1065" s="213"/>
      <c r="AE1065" s="213"/>
      <c r="AF1065" s="213"/>
      <c r="AG1065" s="213"/>
      <c r="AH1065" s="213"/>
      <c r="AI1065" s="213"/>
      <c r="AJ1065" s="213"/>
      <c r="AK1065" s="213"/>
      <c r="AL1065" s="213"/>
      <c r="AM1065" s="213"/>
      <c r="AN1065" s="213"/>
      <c r="AO1065" s="214"/>
      <c r="AP1065" s="214"/>
      <c r="AQ1065" s="214"/>
      <c r="AR1065" s="215"/>
    </row>
    <row r="1066" spans="1:44" s="216" customFormat="1" ht="6.75" customHeight="1">
      <c r="A1066" s="213"/>
      <c r="B1066" s="213"/>
      <c r="C1066" s="213"/>
      <c r="D1066" s="213"/>
      <c r="E1066" s="213"/>
      <c r="F1066" s="213"/>
      <c r="G1066" s="213"/>
      <c r="H1066" s="213"/>
      <c r="I1066" s="213"/>
      <c r="J1066" s="213"/>
      <c r="K1066" s="213"/>
      <c r="L1066" s="213"/>
      <c r="M1066" s="213"/>
      <c r="N1066" s="213"/>
      <c r="O1066" s="213"/>
      <c r="P1066" s="213"/>
      <c r="Q1066" s="213"/>
      <c r="R1066" s="213"/>
      <c r="S1066" s="213"/>
      <c r="T1066" s="213"/>
      <c r="U1066" s="213"/>
      <c r="V1066" s="213"/>
      <c r="W1066" s="213"/>
      <c r="X1066" s="213"/>
      <c r="Y1066" s="213"/>
      <c r="Z1066" s="213"/>
      <c r="AA1066" s="213"/>
      <c r="AB1066" s="213"/>
      <c r="AC1066" s="213"/>
      <c r="AD1066" s="213"/>
      <c r="AE1066" s="213"/>
      <c r="AF1066" s="213"/>
      <c r="AG1066" s="213"/>
      <c r="AH1066" s="213"/>
      <c r="AI1066" s="213"/>
      <c r="AJ1066" s="213"/>
      <c r="AK1066" s="213"/>
      <c r="AL1066" s="213"/>
      <c r="AM1066" s="213"/>
      <c r="AN1066" s="213"/>
      <c r="AO1066" s="214"/>
      <c r="AP1066" s="214"/>
      <c r="AQ1066" s="214"/>
      <c r="AR1066" s="215"/>
    </row>
    <row r="1067" spans="1:44" s="216" customFormat="1" ht="6.75" customHeight="1">
      <c r="A1067" s="213"/>
      <c r="B1067" s="213"/>
      <c r="C1067" s="213"/>
      <c r="D1067" s="213"/>
      <c r="E1067" s="213"/>
      <c r="F1067" s="213"/>
      <c r="G1067" s="213"/>
      <c r="H1067" s="213"/>
      <c r="I1067" s="213"/>
      <c r="J1067" s="213"/>
      <c r="K1067" s="213"/>
      <c r="L1067" s="213"/>
      <c r="M1067" s="213"/>
      <c r="N1067" s="213"/>
      <c r="O1067" s="213"/>
      <c r="P1067" s="213"/>
      <c r="Q1067" s="213"/>
      <c r="R1067" s="213"/>
      <c r="S1067" s="213"/>
      <c r="T1067" s="213"/>
      <c r="U1067" s="213"/>
      <c r="V1067" s="213"/>
      <c r="W1067" s="213"/>
      <c r="X1067" s="213"/>
      <c r="Y1067" s="213"/>
      <c r="Z1067" s="213"/>
      <c r="AA1067" s="213"/>
      <c r="AB1067" s="213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4"/>
      <c r="AP1067" s="214"/>
      <c r="AQ1067" s="214"/>
      <c r="AR1067" s="215"/>
    </row>
    <row r="1068" spans="1:44" s="216" customFormat="1" ht="6.75" customHeight="1">
      <c r="A1068" s="213"/>
      <c r="B1068" s="213"/>
      <c r="C1068" s="213"/>
      <c r="D1068" s="213"/>
      <c r="E1068" s="213"/>
      <c r="F1068" s="213"/>
      <c r="G1068" s="213"/>
      <c r="H1068" s="213"/>
      <c r="I1068" s="213"/>
      <c r="J1068" s="213"/>
      <c r="K1068" s="213"/>
      <c r="L1068" s="213"/>
      <c r="M1068" s="213"/>
      <c r="N1068" s="213"/>
      <c r="O1068" s="213"/>
      <c r="P1068" s="213"/>
      <c r="Q1068" s="213"/>
      <c r="R1068" s="213"/>
      <c r="S1068" s="213"/>
      <c r="T1068" s="213"/>
      <c r="U1068" s="213"/>
      <c r="V1068" s="213"/>
      <c r="W1068" s="213"/>
      <c r="X1068" s="213"/>
      <c r="Y1068" s="213"/>
      <c r="Z1068" s="213"/>
      <c r="AA1068" s="213"/>
      <c r="AB1068" s="213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4"/>
      <c r="AP1068" s="214"/>
      <c r="AQ1068" s="214"/>
      <c r="AR1068" s="215"/>
    </row>
    <row r="1069" spans="1:44" s="216" customFormat="1" ht="6.75" customHeight="1">
      <c r="A1069" s="213"/>
      <c r="B1069" s="213"/>
      <c r="C1069" s="213"/>
      <c r="D1069" s="213"/>
      <c r="E1069" s="213"/>
      <c r="F1069" s="213"/>
      <c r="G1069" s="213"/>
      <c r="H1069" s="213"/>
      <c r="I1069" s="213"/>
      <c r="J1069" s="213"/>
      <c r="K1069" s="213"/>
      <c r="L1069" s="213"/>
      <c r="M1069" s="213"/>
      <c r="N1069" s="213"/>
      <c r="O1069" s="213"/>
      <c r="P1069" s="213"/>
      <c r="Q1069" s="213"/>
      <c r="R1069" s="213"/>
      <c r="S1069" s="213"/>
      <c r="T1069" s="213"/>
      <c r="U1069" s="213"/>
      <c r="V1069" s="213"/>
      <c r="W1069" s="213"/>
      <c r="X1069" s="213"/>
      <c r="Y1069" s="213"/>
      <c r="Z1069" s="213"/>
      <c r="AA1069" s="213"/>
      <c r="AB1069" s="213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4"/>
      <c r="AP1069" s="214"/>
      <c r="AQ1069" s="214"/>
      <c r="AR1069" s="215"/>
    </row>
    <row r="1070" spans="1:44" s="216" customFormat="1" ht="6.75" customHeight="1">
      <c r="A1070" s="213"/>
      <c r="B1070" s="213"/>
      <c r="C1070" s="213"/>
      <c r="D1070" s="213"/>
      <c r="E1070" s="213"/>
      <c r="F1070" s="213"/>
      <c r="G1070" s="213"/>
      <c r="H1070" s="213"/>
      <c r="I1070" s="213"/>
      <c r="J1070" s="213"/>
      <c r="K1070" s="213"/>
      <c r="L1070" s="213"/>
      <c r="M1070" s="213"/>
      <c r="N1070" s="213"/>
      <c r="O1070" s="213"/>
      <c r="P1070" s="213"/>
      <c r="Q1070" s="213"/>
      <c r="R1070" s="213"/>
      <c r="S1070" s="213"/>
      <c r="T1070" s="213"/>
      <c r="U1070" s="213"/>
      <c r="V1070" s="213"/>
      <c r="W1070" s="213"/>
      <c r="X1070" s="213"/>
      <c r="Y1070" s="213"/>
      <c r="Z1070" s="213"/>
      <c r="AA1070" s="213"/>
      <c r="AB1070" s="213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4"/>
      <c r="AP1070" s="214"/>
      <c r="AQ1070" s="214"/>
      <c r="AR1070" s="215"/>
    </row>
    <row r="1071" spans="1:44" s="216" customFormat="1" ht="6.75" customHeight="1">
      <c r="A1071" s="213"/>
      <c r="B1071" s="213"/>
      <c r="C1071" s="213"/>
      <c r="D1071" s="213"/>
      <c r="E1071" s="213"/>
      <c r="F1071" s="213"/>
      <c r="G1071" s="213"/>
      <c r="H1071" s="213"/>
      <c r="I1071" s="213"/>
      <c r="J1071" s="213"/>
      <c r="K1071" s="213"/>
      <c r="L1071" s="213"/>
      <c r="M1071" s="213"/>
      <c r="N1071" s="213"/>
      <c r="O1071" s="213"/>
      <c r="P1071" s="213"/>
      <c r="Q1071" s="213"/>
      <c r="R1071" s="213"/>
      <c r="S1071" s="213"/>
      <c r="T1071" s="213"/>
      <c r="U1071" s="213"/>
      <c r="V1071" s="213"/>
      <c r="W1071" s="213"/>
      <c r="X1071" s="213"/>
      <c r="Y1071" s="213"/>
      <c r="Z1071" s="213"/>
      <c r="AA1071" s="213"/>
      <c r="AB1071" s="213"/>
      <c r="AC1071" s="213"/>
      <c r="AD1071" s="213"/>
      <c r="AE1071" s="213"/>
      <c r="AF1071" s="213"/>
      <c r="AG1071" s="213"/>
      <c r="AH1071" s="213"/>
      <c r="AI1071" s="213"/>
      <c r="AJ1071" s="213"/>
      <c r="AK1071" s="213"/>
      <c r="AL1071" s="213"/>
      <c r="AM1071" s="213"/>
      <c r="AN1071" s="213"/>
      <c r="AO1071" s="214"/>
      <c r="AP1071" s="214"/>
      <c r="AQ1071" s="214"/>
      <c r="AR1071" s="215"/>
    </row>
    <row r="1072" spans="1:44" s="216" customFormat="1" ht="6.75" customHeight="1">
      <c r="A1072" s="213"/>
      <c r="B1072" s="213"/>
      <c r="C1072" s="213"/>
      <c r="D1072" s="213"/>
      <c r="E1072" s="213"/>
      <c r="F1072" s="213"/>
      <c r="G1072" s="213"/>
      <c r="H1072" s="213"/>
      <c r="I1072" s="213"/>
      <c r="J1072" s="213"/>
      <c r="K1072" s="213"/>
      <c r="L1072" s="213"/>
      <c r="M1072" s="213"/>
      <c r="N1072" s="213"/>
      <c r="O1072" s="213"/>
      <c r="P1072" s="213"/>
      <c r="Q1072" s="213"/>
      <c r="R1072" s="213"/>
      <c r="S1072" s="213"/>
      <c r="T1072" s="213"/>
      <c r="U1072" s="213"/>
      <c r="V1072" s="213"/>
      <c r="W1072" s="213"/>
      <c r="X1072" s="213"/>
      <c r="Y1072" s="213"/>
      <c r="Z1072" s="213"/>
      <c r="AA1072" s="213"/>
      <c r="AB1072" s="213"/>
      <c r="AC1072" s="213"/>
      <c r="AD1072" s="213"/>
      <c r="AE1072" s="213"/>
      <c r="AF1072" s="213"/>
      <c r="AG1072" s="213"/>
      <c r="AH1072" s="213"/>
      <c r="AI1072" s="213"/>
      <c r="AJ1072" s="213"/>
      <c r="AK1072" s="213"/>
      <c r="AL1072" s="213"/>
      <c r="AM1072" s="213"/>
      <c r="AN1072" s="213"/>
      <c r="AO1072" s="214"/>
      <c r="AP1072" s="214"/>
      <c r="AQ1072" s="214"/>
      <c r="AR1072" s="215"/>
    </row>
    <row r="1073" spans="1:44" s="216" customFormat="1" ht="6.75" customHeight="1">
      <c r="A1073" s="213"/>
      <c r="B1073" s="213"/>
      <c r="C1073" s="213"/>
      <c r="D1073" s="213"/>
      <c r="E1073" s="213"/>
      <c r="F1073" s="213"/>
      <c r="G1073" s="213"/>
      <c r="H1073" s="213"/>
      <c r="I1073" s="213"/>
      <c r="J1073" s="213"/>
      <c r="K1073" s="213"/>
      <c r="L1073" s="213"/>
      <c r="M1073" s="213"/>
      <c r="N1073" s="213"/>
      <c r="O1073" s="213"/>
      <c r="P1073" s="213"/>
      <c r="Q1073" s="213"/>
      <c r="R1073" s="213"/>
      <c r="S1073" s="213"/>
      <c r="T1073" s="213"/>
      <c r="U1073" s="213"/>
      <c r="V1073" s="213"/>
      <c r="W1073" s="213"/>
      <c r="X1073" s="213"/>
      <c r="Y1073" s="213"/>
      <c r="Z1073" s="213"/>
      <c r="AA1073" s="213"/>
      <c r="AB1073" s="213"/>
      <c r="AC1073" s="213"/>
      <c r="AD1073" s="213"/>
      <c r="AE1073" s="213"/>
      <c r="AF1073" s="213"/>
      <c r="AG1073" s="213"/>
      <c r="AH1073" s="213"/>
      <c r="AI1073" s="213"/>
      <c r="AJ1073" s="213"/>
      <c r="AK1073" s="213"/>
      <c r="AL1073" s="213"/>
      <c r="AM1073" s="213"/>
      <c r="AN1073" s="213"/>
      <c r="AO1073" s="214"/>
      <c r="AP1073" s="214"/>
      <c r="AQ1073" s="214"/>
      <c r="AR1073" s="215"/>
    </row>
    <row r="1074" spans="1:44" s="216" customFormat="1" ht="6.75" customHeight="1">
      <c r="A1074" s="213"/>
      <c r="B1074" s="213"/>
      <c r="C1074" s="213"/>
      <c r="D1074" s="213"/>
      <c r="E1074" s="213"/>
      <c r="F1074" s="213"/>
      <c r="G1074" s="213"/>
      <c r="H1074" s="213"/>
      <c r="I1074" s="213"/>
      <c r="J1074" s="213"/>
      <c r="K1074" s="213"/>
      <c r="L1074" s="213"/>
      <c r="M1074" s="213"/>
      <c r="N1074" s="213"/>
      <c r="O1074" s="213"/>
      <c r="P1074" s="213"/>
      <c r="Q1074" s="213"/>
      <c r="R1074" s="213"/>
      <c r="S1074" s="213"/>
      <c r="T1074" s="213"/>
      <c r="U1074" s="213"/>
      <c r="V1074" s="213"/>
      <c r="W1074" s="213"/>
      <c r="X1074" s="213"/>
      <c r="Y1074" s="213"/>
      <c r="Z1074" s="213"/>
      <c r="AA1074" s="213"/>
      <c r="AB1074" s="213"/>
      <c r="AC1074" s="213"/>
      <c r="AD1074" s="213"/>
      <c r="AE1074" s="213"/>
      <c r="AF1074" s="213"/>
      <c r="AG1074" s="213"/>
      <c r="AH1074" s="213"/>
      <c r="AI1074" s="213"/>
      <c r="AJ1074" s="213"/>
      <c r="AK1074" s="213"/>
      <c r="AL1074" s="213"/>
      <c r="AM1074" s="213"/>
      <c r="AN1074" s="213"/>
      <c r="AO1074" s="214"/>
      <c r="AP1074" s="214"/>
      <c r="AQ1074" s="214"/>
      <c r="AR1074" s="215"/>
    </row>
    <row r="1075" spans="1:44" s="216" customFormat="1" ht="6.75" customHeight="1">
      <c r="A1075" s="213"/>
      <c r="B1075" s="213"/>
      <c r="C1075" s="213"/>
      <c r="D1075" s="213"/>
      <c r="E1075" s="213"/>
      <c r="F1075" s="213"/>
      <c r="G1075" s="213"/>
      <c r="H1075" s="213"/>
      <c r="I1075" s="213"/>
      <c r="J1075" s="213"/>
      <c r="K1075" s="213"/>
      <c r="L1075" s="213"/>
      <c r="M1075" s="213"/>
      <c r="N1075" s="213"/>
      <c r="O1075" s="213"/>
      <c r="P1075" s="213"/>
      <c r="Q1075" s="213"/>
      <c r="R1075" s="213"/>
      <c r="S1075" s="213"/>
      <c r="T1075" s="213"/>
      <c r="U1075" s="213"/>
      <c r="V1075" s="213"/>
      <c r="W1075" s="213"/>
      <c r="X1075" s="213"/>
      <c r="Y1075" s="213"/>
      <c r="Z1075" s="213"/>
      <c r="AA1075" s="213"/>
      <c r="AB1075" s="213"/>
      <c r="AC1075" s="213"/>
      <c r="AD1075" s="213"/>
      <c r="AE1075" s="213"/>
      <c r="AF1075" s="213"/>
      <c r="AG1075" s="213"/>
      <c r="AH1075" s="213"/>
      <c r="AI1075" s="213"/>
      <c r="AJ1075" s="213"/>
      <c r="AK1075" s="213"/>
      <c r="AL1075" s="213"/>
      <c r="AM1075" s="213"/>
      <c r="AN1075" s="213"/>
      <c r="AO1075" s="214"/>
      <c r="AP1075" s="214"/>
      <c r="AQ1075" s="214"/>
      <c r="AR1075" s="215"/>
    </row>
    <row r="1076" spans="1:44" s="216" customFormat="1" ht="6.75" customHeight="1">
      <c r="A1076" s="213"/>
      <c r="B1076" s="213"/>
      <c r="C1076" s="213"/>
      <c r="D1076" s="213"/>
      <c r="E1076" s="213"/>
      <c r="F1076" s="213"/>
      <c r="G1076" s="213"/>
      <c r="H1076" s="213"/>
      <c r="I1076" s="213"/>
      <c r="J1076" s="213"/>
      <c r="K1076" s="213"/>
      <c r="L1076" s="213"/>
      <c r="M1076" s="213"/>
      <c r="N1076" s="213"/>
      <c r="O1076" s="213"/>
      <c r="P1076" s="213"/>
      <c r="Q1076" s="213"/>
      <c r="R1076" s="213"/>
      <c r="S1076" s="213"/>
      <c r="T1076" s="213"/>
      <c r="U1076" s="213"/>
      <c r="V1076" s="213"/>
      <c r="W1076" s="213"/>
      <c r="X1076" s="213"/>
      <c r="Y1076" s="213"/>
      <c r="Z1076" s="213"/>
      <c r="AA1076" s="213"/>
      <c r="AB1076" s="213"/>
      <c r="AC1076" s="213"/>
      <c r="AD1076" s="213"/>
      <c r="AE1076" s="213"/>
      <c r="AF1076" s="213"/>
      <c r="AG1076" s="213"/>
      <c r="AH1076" s="213"/>
      <c r="AI1076" s="213"/>
      <c r="AJ1076" s="213"/>
      <c r="AK1076" s="213"/>
      <c r="AL1076" s="213"/>
      <c r="AM1076" s="213"/>
      <c r="AN1076" s="213"/>
      <c r="AO1076" s="214"/>
      <c r="AP1076" s="214"/>
      <c r="AQ1076" s="214"/>
      <c r="AR1076" s="215"/>
    </row>
    <row r="1077" spans="1:44" s="216" customFormat="1" ht="6.75" customHeight="1">
      <c r="A1077" s="213"/>
      <c r="B1077" s="213"/>
      <c r="C1077" s="213"/>
      <c r="D1077" s="213"/>
      <c r="E1077" s="213"/>
      <c r="F1077" s="213"/>
      <c r="G1077" s="213"/>
      <c r="H1077" s="213"/>
      <c r="I1077" s="213"/>
      <c r="J1077" s="213"/>
      <c r="K1077" s="213"/>
      <c r="L1077" s="213"/>
      <c r="M1077" s="213"/>
      <c r="N1077" s="213"/>
      <c r="O1077" s="213"/>
      <c r="P1077" s="213"/>
      <c r="Q1077" s="213"/>
      <c r="R1077" s="213"/>
      <c r="S1077" s="213"/>
      <c r="T1077" s="213"/>
      <c r="U1077" s="213"/>
      <c r="V1077" s="213"/>
      <c r="W1077" s="213"/>
      <c r="X1077" s="213"/>
      <c r="Y1077" s="213"/>
      <c r="Z1077" s="213"/>
      <c r="AA1077" s="213"/>
      <c r="AB1077" s="213"/>
      <c r="AC1077" s="213"/>
      <c r="AD1077" s="213"/>
      <c r="AE1077" s="213"/>
      <c r="AF1077" s="213"/>
      <c r="AG1077" s="213"/>
      <c r="AH1077" s="213"/>
      <c r="AI1077" s="213"/>
      <c r="AJ1077" s="213"/>
      <c r="AK1077" s="213"/>
      <c r="AL1077" s="213"/>
      <c r="AM1077" s="213"/>
      <c r="AN1077" s="213"/>
      <c r="AO1077" s="214"/>
      <c r="AP1077" s="214"/>
      <c r="AQ1077" s="214"/>
      <c r="AR1077" s="215"/>
    </row>
    <row r="1078" spans="1:44" s="216" customFormat="1" ht="6.75" customHeight="1">
      <c r="A1078" s="213"/>
      <c r="B1078" s="213"/>
      <c r="C1078" s="213"/>
      <c r="D1078" s="213"/>
      <c r="E1078" s="213"/>
      <c r="F1078" s="213"/>
      <c r="G1078" s="213"/>
      <c r="H1078" s="213"/>
      <c r="I1078" s="213"/>
      <c r="J1078" s="213"/>
      <c r="K1078" s="213"/>
      <c r="L1078" s="213"/>
      <c r="M1078" s="213"/>
      <c r="N1078" s="213"/>
      <c r="O1078" s="213"/>
      <c r="P1078" s="213"/>
      <c r="Q1078" s="213"/>
      <c r="R1078" s="213"/>
      <c r="S1078" s="213"/>
      <c r="T1078" s="213"/>
      <c r="U1078" s="213"/>
      <c r="V1078" s="213"/>
      <c r="W1078" s="213"/>
      <c r="X1078" s="213"/>
      <c r="Y1078" s="213"/>
      <c r="Z1078" s="213"/>
      <c r="AA1078" s="213"/>
      <c r="AB1078" s="213"/>
      <c r="AC1078" s="213"/>
      <c r="AD1078" s="213"/>
      <c r="AE1078" s="213"/>
      <c r="AF1078" s="213"/>
      <c r="AG1078" s="213"/>
      <c r="AH1078" s="213"/>
      <c r="AI1078" s="213"/>
      <c r="AJ1078" s="213"/>
      <c r="AK1078" s="213"/>
      <c r="AL1078" s="213"/>
      <c r="AM1078" s="213"/>
      <c r="AN1078" s="213"/>
      <c r="AO1078" s="214"/>
      <c r="AP1078" s="214"/>
      <c r="AQ1078" s="214"/>
      <c r="AR1078" s="215"/>
    </row>
    <row r="1079" spans="1:44" s="216" customFormat="1" ht="6.75" customHeight="1">
      <c r="A1079" s="213"/>
      <c r="B1079" s="213"/>
      <c r="C1079" s="213"/>
      <c r="D1079" s="213"/>
      <c r="E1079" s="213"/>
      <c r="F1079" s="213"/>
      <c r="G1079" s="213"/>
      <c r="H1079" s="213"/>
      <c r="I1079" s="213"/>
      <c r="J1079" s="213"/>
      <c r="K1079" s="213"/>
      <c r="L1079" s="213"/>
      <c r="M1079" s="213"/>
      <c r="N1079" s="213"/>
      <c r="O1079" s="213"/>
      <c r="P1079" s="213"/>
      <c r="Q1079" s="213"/>
      <c r="R1079" s="213"/>
      <c r="S1079" s="213"/>
      <c r="T1079" s="213"/>
      <c r="U1079" s="213"/>
      <c r="V1079" s="213"/>
      <c r="W1079" s="213"/>
      <c r="X1079" s="213"/>
      <c r="Y1079" s="213"/>
      <c r="Z1079" s="213"/>
      <c r="AA1079" s="213"/>
      <c r="AB1079" s="213"/>
      <c r="AC1079" s="213"/>
      <c r="AD1079" s="213"/>
      <c r="AE1079" s="213"/>
      <c r="AF1079" s="213"/>
      <c r="AG1079" s="213"/>
      <c r="AH1079" s="213"/>
      <c r="AI1079" s="213"/>
      <c r="AJ1079" s="213"/>
      <c r="AK1079" s="213"/>
      <c r="AL1079" s="213"/>
      <c r="AM1079" s="213"/>
      <c r="AN1079" s="213"/>
      <c r="AO1079" s="214"/>
      <c r="AP1079" s="214"/>
      <c r="AQ1079" s="214"/>
      <c r="AR1079" s="215"/>
    </row>
    <row r="1080" spans="1:44" s="216" customFormat="1" ht="6.75" customHeight="1">
      <c r="A1080" s="213"/>
      <c r="B1080" s="213"/>
      <c r="C1080" s="213"/>
      <c r="D1080" s="213"/>
      <c r="E1080" s="213"/>
      <c r="F1080" s="213"/>
      <c r="G1080" s="213"/>
      <c r="H1080" s="213"/>
      <c r="I1080" s="213"/>
      <c r="J1080" s="213"/>
      <c r="K1080" s="213"/>
      <c r="L1080" s="213"/>
      <c r="M1080" s="213"/>
      <c r="N1080" s="213"/>
      <c r="O1080" s="213"/>
      <c r="P1080" s="213"/>
      <c r="Q1080" s="213"/>
      <c r="R1080" s="213"/>
      <c r="S1080" s="213"/>
      <c r="T1080" s="213"/>
      <c r="U1080" s="213"/>
      <c r="V1080" s="213"/>
      <c r="W1080" s="213"/>
      <c r="X1080" s="213"/>
      <c r="Y1080" s="213"/>
      <c r="Z1080" s="213"/>
      <c r="AA1080" s="213"/>
      <c r="AB1080" s="213"/>
      <c r="AC1080" s="213"/>
      <c r="AD1080" s="213"/>
      <c r="AE1080" s="213"/>
      <c r="AF1080" s="213"/>
      <c r="AG1080" s="213"/>
      <c r="AH1080" s="213"/>
      <c r="AI1080" s="213"/>
      <c r="AJ1080" s="213"/>
      <c r="AK1080" s="213"/>
      <c r="AL1080" s="213"/>
      <c r="AM1080" s="213"/>
      <c r="AN1080" s="213"/>
      <c r="AO1080" s="214"/>
      <c r="AP1080" s="214"/>
      <c r="AQ1080" s="214"/>
      <c r="AR1080" s="215"/>
    </row>
    <row r="1081" spans="1:44" s="216" customFormat="1" ht="6.75" customHeight="1">
      <c r="A1081" s="213"/>
      <c r="B1081" s="213"/>
      <c r="C1081" s="213"/>
      <c r="D1081" s="213"/>
      <c r="E1081" s="213"/>
      <c r="F1081" s="213"/>
      <c r="G1081" s="213"/>
      <c r="H1081" s="213"/>
      <c r="I1081" s="213"/>
      <c r="J1081" s="213"/>
      <c r="K1081" s="213"/>
      <c r="L1081" s="213"/>
      <c r="M1081" s="213"/>
      <c r="N1081" s="213"/>
      <c r="O1081" s="213"/>
      <c r="P1081" s="213"/>
      <c r="Q1081" s="213"/>
      <c r="R1081" s="213"/>
      <c r="S1081" s="213"/>
      <c r="T1081" s="213"/>
      <c r="U1081" s="213"/>
      <c r="V1081" s="213"/>
      <c r="W1081" s="213"/>
      <c r="X1081" s="213"/>
      <c r="Y1081" s="213"/>
      <c r="Z1081" s="213"/>
      <c r="AA1081" s="213"/>
      <c r="AB1081" s="213"/>
      <c r="AC1081" s="213"/>
      <c r="AD1081" s="213"/>
      <c r="AE1081" s="213"/>
      <c r="AF1081" s="213"/>
      <c r="AG1081" s="213"/>
      <c r="AH1081" s="213"/>
      <c r="AI1081" s="213"/>
      <c r="AJ1081" s="213"/>
      <c r="AK1081" s="213"/>
      <c r="AL1081" s="213"/>
      <c r="AM1081" s="213"/>
      <c r="AN1081" s="213"/>
      <c r="AO1081" s="214"/>
      <c r="AP1081" s="214"/>
      <c r="AQ1081" s="214"/>
      <c r="AR1081" s="215"/>
    </row>
    <row r="1082" spans="1:44" s="216" customFormat="1" ht="6.75" customHeight="1">
      <c r="A1082" s="213"/>
      <c r="B1082" s="213"/>
      <c r="C1082" s="213"/>
      <c r="D1082" s="213"/>
      <c r="E1082" s="213"/>
      <c r="F1082" s="213"/>
      <c r="G1082" s="213"/>
      <c r="H1082" s="213"/>
      <c r="I1082" s="213"/>
      <c r="J1082" s="213"/>
      <c r="K1082" s="213"/>
      <c r="L1082" s="213"/>
      <c r="M1082" s="213"/>
      <c r="N1082" s="213"/>
      <c r="O1082" s="213"/>
      <c r="P1082" s="213"/>
      <c r="Q1082" s="213"/>
      <c r="R1082" s="213"/>
      <c r="S1082" s="213"/>
      <c r="T1082" s="213"/>
      <c r="U1082" s="213"/>
      <c r="V1082" s="213"/>
      <c r="W1082" s="213"/>
      <c r="X1082" s="213"/>
      <c r="Y1082" s="213"/>
      <c r="Z1082" s="213"/>
      <c r="AA1082" s="213"/>
      <c r="AB1082" s="213"/>
      <c r="AC1082" s="213"/>
      <c r="AD1082" s="213"/>
      <c r="AE1082" s="213"/>
      <c r="AF1082" s="213"/>
      <c r="AG1082" s="213"/>
      <c r="AH1082" s="213"/>
      <c r="AI1082" s="213"/>
      <c r="AJ1082" s="213"/>
      <c r="AK1082" s="213"/>
      <c r="AL1082" s="213"/>
      <c r="AM1082" s="213"/>
      <c r="AN1082" s="213"/>
      <c r="AO1082" s="214"/>
      <c r="AP1082" s="214"/>
      <c r="AQ1082" s="214"/>
      <c r="AR1082" s="215"/>
    </row>
    <row r="1083" spans="1:44" s="216" customFormat="1" ht="6.75" customHeight="1">
      <c r="A1083" s="213"/>
      <c r="B1083" s="213"/>
      <c r="C1083" s="213"/>
      <c r="D1083" s="213"/>
      <c r="E1083" s="213"/>
      <c r="F1083" s="213"/>
      <c r="G1083" s="213"/>
      <c r="H1083" s="213"/>
      <c r="I1083" s="213"/>
      <c r="J1083" s="213"/>
      <c r="K1083" s="213"/>
      <c r="L1083" s="213"/>
      <c r="M1083" s="213"/>
      <c r="N1083" s="213"/>
      <c r="O1083" s="213"/>
      <c r="P1083" s="213"/>
      <c r="Q1083" s="213"/>
      <c r="R1083" s="213"/>
      <c r="S1083" s="213"/>
      <c r="T1083" s="213"/>
      <c r="U1083" s="213"/>
      <c r="V1083" s="213"/>
      <c r="W1083" s="213"/>
      <c r="X1083" s="213"/>
      <c r="Y1083" s="213"/>
      <c r="Z1083" s="213"/>
      <c r="AA1083" s="213"/>
      <c r="AB1083" s="213"/>
      <c r="AC1083" s="213"/>
      <c r="AD1083" s="213"/>
      <c r="AE1083" s="213"/>
      <c r="AF1083" s="213"/>
      <c r="AG1083" s="213"/>
      <c r="AH1083" s="213"/>
      <c r="AI1083" s="213"/>
      <c r="AJ1083" s="213"/>
      <c r="AK1083" s="213"/>
      <c r="AL1083" s="213"/>
      <c r="AM1083" s="213"/>
      <c r="AN1083" s="213"/>
      <c r="AO1083" s="214"/>
      <c r="AP1083" s="214"/>
      <c r="AQ1083" s="214"/>
      <c r="AR1083" s="215"/>
    </row>
    <row r="1084" spans="1:44" s="216" customFormat="1" ht="6.75" customHeight="1">
      <c r="A1084" s="213"/>
      <c r="B1084" s="213"/>
      <c r="C1084" s="213"/>
      <c r="D1084" s="213"/>
      <c r="E1084" s="213"/>
      <c r="F1084" s="213"/>
      <c r="G1084" s="213"/>
      <c r="H1084" s="213"/>
      <c r="I1084" s="213"/>
      <c r="J1084" s="213"/>
      <c r="K1084" s="213"/>
      <c r="L1084" s="213"/>
      <c r="M1084" s="213"/>
      <c r="N1084" s="213"/>
      <c r="O1084" s="213"/>
      <c r="P1084" s="213"/>
      <c r="Q1084" s="213"/>
      <c r="R1084" s="213"/>
      <c r="S1084" s="213"/>
      <c r="T1084" s="213"/>
      <c r="U1084" s="213"/>
      <c r="V1084" s="213"/>
      <c r="W1084" s="213"/>
      <c r="X1084" s="213"/>
      <c r="Y1084" s="213"/>
      <c r="Z1084" s="213"/>
      <c r="AA1084" s="213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4"/>
      <c r="AP1084" s="214"/>
      <c r="AQ1084" s="214"/>
      <c r="AR1084" s="215"/>
    </row>
    <row r="1085" spans="1:44" s="216" customFormat="1" ht="6.75" customHeight="1">
      <c r="A1085" s="213"/>
      <c r="B1085" s="213"/>
      <c r="C1085" s="213"/>
      <c r="D1085" s="213"/>
      <c r="E1085" s="213"/>
      <c r="F1085" s="213"/>
      <c r="G1085" s="213"/>
      <c r="H1085" s="213"/>
      <c r="I1085" s="213"/>
      <c r="J1085" s="213"/>
      <c r="K1085" s="213"/>
      <c r="L1085" s="213"/>
      <c r="M1085" s="213"/>
      <c r="N1085" s="213"/>
      <c r="O1085" s="213"/>
      <c r="P1085" s="213"/>
      <c r="Q1085" s="213"/>
      <c r="R1085" s="213"/>
      <c r="S1085" s="213"/>
      <c r="T1085" s="213"/>
      <c r="U1085" s="213"/>
      <c r="V1085" s="213"/>
      <c r="W1085" s="213"/>
      <c r="X1085" s="213"/>
      <c r="Y1085" s="213"/>
      <c r="Z1085" s="213"/>
      <c r="AA1085" s="213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4"/>
      <c r="AP1085" s="214"/>
      <c r="AQ1085" s="214"/>
      <c r="AR1085" s="215"/>
    </row>
    <row r="1086" spans="1:44" s="216" customFormat="1" ht="6.75" customHeight="1">
      <c r="A1086" s="213"/>
      <c r="B1086" s="213"/>
      <c r="C1086" s="213"/>
      <c r="D1086" s="213"/>
      <c r="E1086" s="213"/>
      <c r="F1086" s="213"/>
      <c r="G1086" s="213"/>
      <c r="H1086" s="213"/>
      <c r="I1086" s="213"/>
      <c r="J1086" s="213"/>
      <c r="K1086" s="213"/>
      <c r="L1086" s="213"/>
      <c r="M1086" s="213"/>
      <c r="N1086" s="213"/>
      <c r="O1086" s="213"/>
      <c r="P1086" s="213"/>
      <c r="Q1086" s="213"/>
      <c r="R1086" s="213"/>
      <c r="S1086" s="213"/>
      <c r="T1086" s="213"/>
      <c r="U1086" s="213"/>
      <c r="V1086" s="213"/>
      <c r="W1086" s="213"/>
      <c r="X1086" s="213"/>
      <c r="Y1086" s="213"/>
      <c r="Z1086" s="213"/>
      <c r="AA1086" s="213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4"/>
      <c r="AP1086" s="214"/>
      <c r="AQ1086" s="214"/>
      <c r="AR1086" s="215"/>
    </row>
    <row r="1087" spans="1:44" s="216" customFormat="1" ht="6.75" customHeight="1">
      <c r="A1087" s="213"/>
      <c r="B1087" s="213"/>
      <c r="C1087" s="213"/>
      <c r="D1087" s="213"/>
      <c r="E1087" s="213"/>
      <c r="F1087" s="213"/>
      <c r="G1087" s="213"/>
      <c r="H1087" s="213"/>
      <c r="I1087" s="213"/>
      <c r="J1087" s="213"/>
      <c r="K1087" s="213"/>
      <c r="L1087" s="213"/>
      <c r="M1087" s="213"/>
      <c r="N1087" s="213"/>
      <c r="O1087" s="213"/>
      <c r="P1087" s="213"/>
      <c r="Q1087" s="213"/>
      <c r="R1087" s="213"/>
      <c r="S1087" s="213"/>
      <c r="T1087" s="213"/>
      <c r="U1087" s="213"/>
      <c r="V1087" s="213"/>
      <c r="W1087" s="213"/>
      <c r="X1087" s="213"/>
      <c r="Y1087" s="213"/>
      <c r="Z1087" s="213"/>
      <c r="AA1087" s="213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4"/>
      <c r="AP1087" s="214"/>
      <c r="AQ1087" s="214"/>
      <c r="AR1087" s="215"/>
    </row>
    <row r="1088" spans="1:44" s="216" customFormat="1" ht="6.75" customHeight="1">
      <c r="A1088" s="213"/>
      <c r="B1088" s="213"/>
      <c r="C1088" s="213"/>
      <c r="D1088" s="213"/>
      <c r="E1088" s="213"/>
      <c r="F1088" s="213"/>
      <c r="G1088" s="213"/>
      <c r="H1088" s="213"/>
      <c r="I1088" s="213"/>
      <c r="J1088" s="213"/>
      <c r="K1088" s="213"/>
      <c r="L1088" s="213"/>
      <c r="M1088" s="213"/>
      <c r="N1088" s="213"/>
      <c r="O1088" s="213"/>
      <c r="P1088" s="213"/>
      <c r="Q1088" s="213"/>
      <c r="R1088" s="213"/>
      <c r="S1088" s="213"/>
      <c r="T1088" s="213"/>
      <c r="U1088" s="213"/>
      <c r="V1088" s="213"/>
      <c r="W1088" s="213"/>
      <c r="X1088" s="213"/>
      <c r="Y1088" s="213"/>
      <c r="Z1088" s="213"/>
      <c r="AA1088" s="213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4"/>
      <c r="AP1088" s="214"/>
      <c r="AQ1088" s="214"/>
      <c r="AR1088" s="215"/>
    </row>
    <row r="1089" spans="1:44" s="216" customFormat="1" ht="6.75" customHeight="1">
      <c r="A1089" s="213"/>
      <c r="B1089" s="213"/>
      <c r="C1089" s="213"/>
      <c r="D1089" s="213"/>
      <c r="E1089" s="213"/>
      <c r="F1089" s="213"/>
      <c r="G1089" s="213"/>
      <c r="H1089" s="213"/>
      <c r="I1089" s="213"/>
      <c r="J1089" s="213"/>
      <c r="K1089" s="213"/>
      <c r="L1089" s="213"/>
      <c r="M1089" s="213"/>
      <c r="N1089" s="213"/>
      <c r="O1089" s="213"/>
      <c r="P1089" s="213"/>
      <c r="Q1089" s="213"/>
      <c r="R1089" s="213"/>
      <c r="S1089" s="213"/>
      <c r="T1089" s="213"/>
      <c r="U1089" s="213"/>
      <c r="V1089" s="213"/>
      <c r="W1089" s="213"/>
      <c r="X1089" s="213"/>
      <c r="Y1089" s="213"/>
      <c r="Z1089" s="213"/>
      <c r="AA1089" s="213"/>
      <c r="AB1089" s="213"/>
      <c r="AC1089" s="213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4"/>
      <c r="AP1089" s="214"/>
      <c r="AQ1089" s="214"/>
      <c r="AR1089" s="215"/>
    </row>
    <row r="1090" spans="1:44" s="216" customFormat="1" ht="6.75" customHeight="1">
      <c r="A1090" s="213"/>
      <c r="B1090" s="213"/>
      <c r="C1090" s="213"/>
      <c r="D1090" s="213"/>
      <c r="E1090" s="213"/>
      <c r="F1090" s="213"/>
      <c r="G1090" s="213"/>
      <c r="H1090" s="213"/>
      <c r="I1090" s="213"/>
      <c r="J1090" s="213"/>
      <c r="K1090" s="213"/>
      <c r="L1090" s="213"/>
      <c r="M1090" s="213"/>
      <c r="N1090" s="213"/>
      <c r="O1090" s="213"/>
      <c r="P1090" s="213"/>
      <c r="Q1090" s="213"/>
      <c r="R1090" s="213"/>
      <c r="S1090" s="213"/>
      <c r="T1090" s="213"/>
      <c r="U1090" s="213"/>
      <c r="V1090" s="213"/>
      <c r="W1090" s="213"/>
      <c r="X1090" s="213"/>
      <c r="Y1090" s="213"/>
      <c r="Z1090" s="213"/>
      <c r="AA1090" s="213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4"/>
      <c r="AP1090" s="214"/>
      <c r="AQ1090" s="214"/>
      <c r="AR1090" s="215"/>
    </row>
    <row r="1091" spans="1:44" s="216" customFormat="1" ht="6.75" customHeight="1">
      <c r="A1091" s="213"/>
      <c r="B1091" s="213"/>
      <c r="C1091" s="213"/>
      <c r="D1091" s="213"/>
      <c r="E1091" s="213"/>
      <c r="F1091" s="213"/>
      <c r="G1091" s="213"/>
      <c r="H1091" s="213"/>
      <c r="I1091" s="213"/>
      <c r="J1091" s="213"/>
      <c r="K1091" s="213"/>
      <c r="L1091" s="213"/>
      <c r="M1091" s="213"/>
      <c r="N1091" s="213"/>
      <c r="O1091" s="213"/>
      <c r="P1091" s="213"/>
      <c r="Q1091" s="213"/>
      <c r="R1091" s="213"/>
      <c r="S1091" s="213"/>
      <c r="T1091" s="213"/>
      <c r="U1091" s="213"/>
      <c r="V1091" s="213"/>
      <c r="W1091" s="213"/>
      <c r="X1091" s="213"/>
      <c r="Y1091" s="213"/>
      <c r="Z1091" s="213"/>
      <c r="AA1091" s="213"/>
      <c r="AB1091" s="213"/>
      <c r="AC1091" s="213"/>
      <c r="AD1091" s="213"/>
      <c r="AE1091" s="213"/>
      <c r="AF1091" s="213"/>
      <c r="AG1091" s="213"/>
      <c r="AH1091" s="213"/>
      <c r="AI1091" s="213"/>
      <c r="AJ1091" s="213"/>
      <c r="AK1091" s="213"/>
      <c r="AL1091" s="213"/>
      <c r="AM1091" s="213"/>
      <c r="AN1091" s="213"/>
      <c r="AO1091" s="214"/>
      <c r="AP1091" s="214"/>
      <c r="AQ1091" s="214"/>
      <c r="AR1091" s="215"/>
    </row>
    <row r="1092" spans="1:44" s="216" customFormat="1" ht="6.75" customHeight="1">
      <c r="A1092" s="213"/>
      <c r="B1092" s="213"/>
      <c r="C1092" s="213"/>
      <c r="D1092" s="213"/>
      <c r="E1092" s="213"/>
      <c r="F1092" s="213"/>
      <c r="G1092" s="213"/>
      <c r="H1092" s="213"/>
      <c r="I1092" s="213"/>
      <c r="J1092" s="213"/>
      <c r="K1092" s="213"/>
      <c r="L1092" s="213"/>
      <c r="M1092" s="213"/>
      <c r="N1092" s="213"/>
      <c r="O1092" s="213"/>
      <c r="P1092" s="213"/>
      <c r="Q1092" s="213"/>
      <c r="R1092" s="213"/>
      <c r="S1092" s="213"/>
      <c r="T1092" s="213"/>
      <c r="U1092" s="213"/>
      <c r="V1092" s="213"/>
      <c r="W1092" s="213"/>
      <c r="X1092" s="213"/>
      <c r="Y1092" s="213"/>
      <c r="Z1092" s="213"/>
      <c r="AA1092" s="213"/>
      <c r="AB1092" s="213"/>
      <c r="AC1092" s="213"/>
      <c r="AD1092" s="213"/>
      <c r="AE1092" s="213"/>
      <c r="AF1092" s="213"/>
      <c r="AG1092" s="213"/>
      <c r="AH1092" s="213"/>
      <c r="AI1092" s="213"/>
      <c r="AJ1092" s="213"/>
      <c r="AK1092" s="213"/>
      <c r="AL1092" s="213"/>
      <c r="AM1092" s="213"/>
      <c r="AN1092" s="213"/>
      <c r="AO1092" s="214"/>
      <c r="AP1092" s="214"/>
      <c r="AQ1092" s="214"/>
      <c r="AR1092" s="215"/>
    </row>
    <row r="1093" spans="1:44" s="216" customFormat="1" ht="6.75" customHeight="1">
      <c r="A1093" s="213"/>
      <c r="B1093" s="213"/>
      <c r="C1093" s="213"/>
      <c r="D1093" s="213"/>
      <c r="E1093" s="213"/>
      <c r="F1093" s="213"/>
      <c r="G1093" s="213"/>
      <c r="H1093" s="213"/>
      <c r="I1093" s="213"/>
      <c r="J1093" s="213"/>
      <c r="K1093" s="213"/>
      <c r="L1093" s="213"/>
      <c r="M1093" s="213"/>
      <c r="N1093" s="213"/>
      <c r="O1093" s="213"/>
      <c r="P1093" s="213"/>
      <c r="Q1093" s="213"/>
      <c r="R1093" s="213"/>
      <c r="S1093" s="213"/>
      <c r="T1093" s="213"/>
      <c r="U1093" s="213"/>
      <c r="V1093" s="213"/>
      <c r="W1093" s="213"/>
      <c r="X1093" s="213"/>
      <c r="Y1093" s="213"/>
      <c r="Z1093" s="213"/>
      <c r="AA1093" s="213"/>
      <c r="AB1093" s="213"/>
      <c r="AC1093" s="213"/>
      <c r="AD1093" s="213"/>
      <c r="AE1093" s="213"/>
      <c r="AF1093" s="213"/>
      <c r="AG1093" s="213"/>
      <c r="AH1093" s="213"/>
      <c r="AI1093" s="213"/>
      <c r="AJ1093" s="213"/>
      <c r="AK1093" s="213"/>
      <c r="AL1093" s="213"/>
      <c r="AM1093" s="213"/>
      <c r="AN1093" s="213"/>
      <c r="AO1093" s="214"/>
      <c r="AP1093" s="214"/>
      <c r="AQ1093" s="214"/>
      <c r="AR1093" s="215"/>
    </row>
    <row r="1094" spans="1:44" s="216" customFormat="1" ht="6.75" customHeight="1">
      <c r="A1094" s="213"/>
      <c r="B1094" s="213"/>
      <c r="C1094" s="213"/>
      <c r="D1094" s="213"/>
      <c r="E1094" s="213"/>
      <c r="F1094" s="213"/>
      <c r="G1094" s="213"/>
      <c r="H1094" s="213"/>
      <c r="I1094" s="213"/>
      <c r="J1094" s="213"/>
      <c r="K1094" s="213"/>
      <c r="L1094" s="213"/>
      <c r="M1094" s="213"/>
      <c r="N1094" s="213"/>
      <c r="O1094" s="213"/>
      <c r="P1094" s="213"/>
      <c r="Q1094" s="213"/>
      <c r="R1094" s="213"/>
      <c r="S1094" s="213"/>
      <c r="T1094" s="213"/>
      <c r="U1094" s="213"/>
      <c r="V1094" s="213"/>
      <c r="W1094" s="213"/>
      <c r="X1094" s="213"/>
      <c r="Y1094" s="213"/>
      <c r="Z1094" s="213"/>
      <c r="AA1094" s="213"/>
      <c r="AB1094" s="213"/>
      <c r="AC1094" s="213"/>
      <c r="AD1094" s="213"/>
      <c r="AE1094" s="213"/>
      <c r="AF1094" s="213"/>
      <c r="AG1094" s="213"/>
      <c r="AH1094" s="213"/>
      <c r="AI1094" s="213"/>
      <c r="AJ1094" s="213"/>
      <c r="AK1094" s="213"/>
      <c r="AL1094" s="213"/>
      <c r="AM1094" s="213"/>
      <c r="AN1094" s="213"/>
      <c r="AO1094" s="214"/>
      <c r="AP1094" s="214"/>
      <c r="AQ1094" s="214"/>
      <c r="AR1094" s="215"/>
    </row>
    <row r="1095" spans="1:44" s="216" customFormat="1" ht="6.75" customHeight="1">
      <c r="A1095" s="213"/>
      <c r="B1095" s="213"/>
      <c r="C1095" s="213"/>
      <c r="D1095" s="213"/>
      <c r="E1095" s="213"/>
      <c r="F1095" s="213"/>
      <c r="G1095" s="213"/>
      <c r="H1095" s="213"/>
      <c r="I1095" s="213"/>
      <c r="J1095" s="213"/>
      <c r="K1095" s="213"/>
      <c r="L1095" s="213"/>
      <c r="M1095" s="213"/>
      <c r="N1095" s="213"/>
      <c r="O1095" s="213"/>
      <c r="P1095" s="213"/>
      <c r="Q1095" s="213"/>
      <c r="R1095" s="213"/>
      <c r="S1095" s="213"/>
      <c r="T1095" s="213"/>
      <c r="U1095" s="213"/>
      <c r="V1095" s="213"/>
      <c r="W1095" s="213"/>
      <c r="X1095" s="213"/>
      <c r="Y1095" s="213"/>
      <c r="Z1095" s="213"/>
      <c r="AA1095" s="213"/>
      <c r="AB1095" s="213"/>
      <c r="AC1095" s="213"/>
      <c r="AD1095" s="213"/>
      <c r="AE1095" s="213"/>
      <c r="AF1095" s="213"/>
      <c r="AG1095" s="213"/>
      <c r="AH1095" s="213"/>
      <c r="AI1095" s="213"/>
      <c r="AJ1095" s="213"/>
      <c r="AK1095" s="213"/>
      <c r="AL1095" s="213"/>
      <c r="AM1095" s="213"/>
      <c r="AN1095" s="213"/>
      <c r="AO1095" s="214"/>
      <c r="AP1095" s="214"/>
      <c r="AQ1095" s="214"/>
      <c r="AR1095" s="215"/>
    </row>
    <row r="1096" spans="1:44" s="216" customFormat="1" ht="6.75" customHeight="1">
      <c r="A1096" s="213"/>
      <c r="B1096" s="213"/>
      <c r="C1096" s="213"/>
      <c r="D1096" s="213"/>
      <c r="E1096" s="213"/>
      <c r="F1096" s="213"/>
      <c r="G1096" s="213"/>
      <c r="H1096" s="213"/>
      <c r="I1096" s="213"/>
      <c r="J1096" s="213"/>
      <c r="K1096" s="213"/>
      <c r="L1096" s="213"/>
      <c r="M1096" s="213"/>
      <c r="N1096" s="213"/>
      <c r="O1096" s="213"/>
      <c r="P1096" s="213"/>
      <c r="Q1096" s="213"/>
      <c r="R1096" s="213"/>
      <c r="S1096" s="213"/>
      <c r="T1096" s="213"/>
      <c r="U1096" s="213"/>
      <c r="V1096" s="213"/>
      <c r="W1096" s="213"/>
      <c r="X1096" s="213"/>
      <c r="Y1096" s="213"/>
      <c r="Z1096" s="213"/>
      <c r="AA1096" s="213"/>
      <c r="AB1096" s="213"/>
      <c r="AC1096" s="213"/>
      <c r="AD1096" s="213"/>
      <c r="AE1096" s="213"/>
      <c r="AF1096" s="213"/>
      <c r="AG1096" s="213"/>
      <c r="AH1096" s="213"/>
      <c r="AI1096" s="213"/>
      <c r="AJ1096" s="213"/>
      <c r="AK1096" s="213"/>
      <c r="AL1096" s="213"/>
      <c r="AM1096" s="213"/>
      <c r="AN1096" s="213"/>
      <c r="AO1096" s="214"/>
      <c r="AP1096" s="214"/>
      <c r="AQ1096" s="214"/>
      <c r="AR1096" s="215"/>
    </row>
    <row r="1097" spans="1:44" s="216" customFormat="1" ht="6.75" customHeight="1">
      <c r="A1097" s="213"/>
      <c r="B1097" s="213"/>
      <c r="C1097" s="213"/>
      <c r="D1097" s="213"/>
      <c r="E1097" s="213"/>
      <c r="F1097" s="213"/>
      <c r="G1097" s="213"/>
      <c r="H1097" s="213"/>
      <c r="I1097" s="213"/>
      <c r="J1097" s="213"/>
      <c r="K1097" s="213"/>
      <c r="L1097" s="213"/>
      <c r="M1097" s="213"/>
      <c r="N1097" s="213"/>
      <c r="O1097" s="213"/>
      <c r="P1097" s="213"/>
      <c r="Q1097" s="213"/>
      <c r="R1097" s="213"/>
      <c r="S1097" s="213"/>
      <c r="T1097" s="213"/>
      <c r="U1097" s="213"/>
      <c r="V1097" s="213"/>
      <c r="W1097" s="213"/>
      <c r="X1097" s="213"/>
      <c r="Y1097" s="213"/>
      <c r="Z1097" s="213"/>
      <c r="AA1097" s="213"/>
      <c r="AB1097" s="213"/>
      <c r="AC1097" s="213"/>
      <c r="AD1097" s="213"/>
      <c r="AE1097" s="213"/>
      <c r="AF1097" s="213"/>
      <c r="AG1097" s="213"/>
      <c r="AH1097" s="213"/>
      <c r="AI1097" s="213"/>
      <c r="AJ1097" s="213"/>
      <c r="AK1097" s="213"/>
      <c r="AL1097" s="213"/>
      <c r="AM1097" s="213"/>
      <c r="AN1097" s="213"/>
      <c r="AO1097" s="214"/>
      <c r="AP1097" s="214"/>
      <c r="AQ1097" s="214"/>
      <c r="AR1097" s="215"/>
    </row>
    <row r="1098" spans="1:44" s="216" customFormat="1" ht="6.75" customHeight="1">
      <c r="A1098" s="213"/>
      <c r="B1098" s="213"/>
      <c r="C1098" s="213"/>
      <c r="D1098" s="213"/>
      <c r="E1098" s="213"/>
      <c r="F1098" s="213"/>
      <c r="G1098" s="213"/>
      <c r="H1098" s="213"/>
      <c r="I1098" s="213"/>
      <c r="J1098" s="213"/>
      <c r="K1098" s="213"/>
      <c r="L1098" s="213"/>
      <c r="M1098" s="213"/>
      <c r="N1098" s="213"/>
      <c r="O1098" s="213"/>
      <c r="P1098" s="213"/>
      <c r="Q1098" s="213"/>
      <c r="R1098" s="213"/>
      <c r="S1098" s="213"/>
      <c r="T1098" s="213"/>
      <c r="U1098" s="213"/>
      <c r="V1098" s="213"/>
      <c r="W1098" s="213"/>
      <c r="X1098" s="213"/>
      <c r="Y1098" s="213"/>
      <c r="Z1098" s="213"/>
      <c r="AA1098" s="213"/>
      <c r="AB1098" s="213"/>
      <c r="AC1098" s="213"/>
      <c r="AD1098" s="213"/>
      <c r="AE1098" s="213"/>
      <c r="AF1098" s="213"/>
      <c r="AG1098" s="213"/>
      <c r="AH1098" s="213"/>
      <c r="AI1098" s="213"/>
      <c r="AJ1098" s="213"/>
      <c r="AK1098" s="213"/>
      <c r="AL1098" s="213"/>
      <c r="AM1098" s="213"/>
      <c r="AN1098" s="213"/>
      <c r="AO1098" s="214"/>
      <c r="AP1098" s="214"/>
      <c r="AQ1098" s="214"/>
      <c r="AR1098" s="215"/>
    </row>
    <row r="1099" spans="1:44" s="216" customFormat="1" ht="6.75" customHeight="1">
      <c r="A1099" s="213"/>
      <c r="B1099" s="213"/>
      <c r="C1099" s="213"/>
      <c r="D1099" s="213"/>
      <c r="E1099" s="213"/>
      <c r="F1099" s="213"/>
      <c r="G1099" s="213"/>
      <c r="H1099" s="213"/>
      <c r="I1099" s="213"/>
      <c r="J1099" s="213"/>
      <c r="K1099" s="213"/>
      <c r="L1099" s="213"/>
      <c r="M1099" s="213"/>
      <c r="N1099" s="213"/>
      <c r="O1099" s="213"/>
      <c r="P1099" s="213"/>
      <c r="Q1099" s="213"/>
      <c r="R1099" s="213"/>
      <c r="S1099" s="213"/>
      <c r="T1099" s="213"/>
      <c r="U1099" s="213"/>
      <c r="V1099" s="213"/>
      <c r="W1099" s="213"/>
      <c r="X1099" s="213"/>
      <c r="Y1099" s="213"/>
      <c r="Z1099" s="213"/>
      <c r="AA1099" s="213"/>
      <c r="AB1099" s="213"/>
      <c r="AC1099" s="213"/>
      <c r="AD1099" s="213"/>
      <c r="AE1099" s="213"/>
      <c r="AF1099" s="213"/>
      <c r="AG1099" s="213"/>
      <c r="AH1099" s="213"/>
      <c r="AI1099" s="213"/>
      <c r="AJ1099" s="213"/>
      <c r="AK1099" s="213"/>
      <c r="AL1099" s="213"/>
      <c r="AM1099" s="213"/>
      <c r="AN1099" s="213"/>
      <c r="AO1099" s="214"/>
      <c r="AP1099" s="214"/>
      <c r="AQ1099" s="214"/>
      <c r="AR1099" s="215"/>
    </row>
    <row r="1100" spans="1:44" s="216" customFormat="1" ht="6.75" customHeight="1">
      <c r="A1100" s="213"/>
      <c r="B1100" s="213"/>
      <c r="C1100" s="213"/>
      <c r="D1100" s="213"/>
      <c r="E1100" s="213"/>
      <c r="F1100" s="213"/>
      <c r="G1100" s="213"/>
      <c r="H1100" s="213"/>
      <c r="I1100" s="213"/>
      <c r="J1100" s="213"/>
      <c r="K1100" s="213"/>
      <c r="L1100" s="213"/>
      <c r="M1100" s="213"/>
      <c r="N1100" s="213"/>
      <c r="O1100" s="213"/>
      <c r="P1100" s="213"/>
      <c r="Q1100" s="213"/>
      <c r="R1100" s="213"/>
      <c r="S1100" s="213"/>
      <c r="T1100" s="213"/>
      <c r="U1100" s="213"/>
      <c r="V1100" s="213"/>
      <c r="W1100" s="213"/>
      <c r="X1100" s="213"/>
      <c r="Y1100" s="213"/>
      <c r="Z1100" s="213"/>
      <c r="AA1100" s="213"/>
      <c r="AB1100" s="213"/>
      <c r="AC1100" s="213"/>
      <c r="AD1100" s="213"/>
      <c r="AE1100" s="213"/>
      <c r="AF1100" s="213"/>
      <c r="AG1100" s="213"/>
      <c r="AH1100" s="213"/>
      <c r="AI1100" s="213"/>
      <c r="AJ1100" s="213"/>
      <c r="AK1100" s="213"/>
      <c r="AL1100" s="213"/>
      <c r="AM1100" s="213"/>
      <c r="AN1100" s="213"/>
      <c r="AO1100" s="214"/>
      <c r="AP1100" s="214"/>
      <c r="AQ1100" s="214"/>
      <c r="AR1100" s="215"/>
    </row>
    <row r="1101" spans="1:44" s="216" customFormat="1" ht="6.75" customHeight="1">
      <c r="A1101" s="213"/>
      <c r="B1101" s="213"/>
      <c r="C1101" s="213"/>
      <c r="D1101" s="213"/>
      <c r="E1101" s="213"/>
      <c r="F1101" s="213"/>
      <c r="G1101" s="213"/>
      <c r="H1101" s="213"/>
      <c r="I1101" s="213"/>
      <c r="J1101" s="213"/>
      <c r="K1101" s="213"/>
      <c r="L1101" s="213"/>
      <c r="M1101" s="213"/>
      <c r="N1101" s="213"/>
      <c r="O1101" s="213"/>
      <c r="P1101" s="213"/>
      <c r="Q1101" s="213"/>
      <c r="R1101" s="213"/>
      <c r="S1101" s="213"/>
      <c r="T1101" s="213"/>
      <c r="U1101" s="213"/>
      <c r="V1101" s="213"/>
      <c r="W1101" s="213"/>
      <c r="X1101" s="213"/>
      <c r="Y1101" s="213"/>
      <c r="Z1101" s="213"/>
      <c r="AA1101" s="213"/>
      <c r="AB1101" s="213"/>
      <c r="AC1101" s="213"/>
      <c r="AD1101" s="213"/>
      <c r="AE1101" s="213"/>
      <c r="AF1101" s="213"/>
      <c r="AG1101" s="213"/>
      <c r="AH1101" s="213"/>
      <c r="AI1101" s="213"/>
      <c r="AJ1101" s="213"/>
      <c r="AK1101" s="213"/>
      <c r="AL1101" s="213"/>
      <c r="AM1101" s="213"/>
      <c r="AN1101" s="213"/>
      <c r="AO1101" s="214"/>
      <c r="AP1101" s="214"/>
      <c r="AQ1101" s="214"/>
      <c r="AR1101" s="215"/>
    </row>
    <row r="1102" spans="1:44" s="216" customFormat="1" ht="6.75" customHeight="1">
      <c r="A1102" s="213"/>
      <c r="B1102" s="213"/>
      <c r="C1102" s="213"/>
      <c r="D1102" s="213"/>
      <c r="E1102" s="213"/>
      <c r="F1102" s="213"/>
      <c r="G1102" s="213"/>
      <c r="H1102" s="213"/>
      <c r="I1102" s="213"/>
      <c r="J1102" s="213"/>
      <c r="K1102" s="213"/>
      <c r="L1102" s="213"/>
      <c r="M1102" s="213"/>
      <c r="N1102" s="213"/>
      <c r="O1102" s="213"/>
      <c r="P1102" s="213"/>
      <c r="Q1102" s="213"/>
      <c r="R1102" s="213"/>
      <c r="S1102" s="213"/>
      <c r="T1102" s="213"/>
      <c r="U1102" s="213"/>
      <c r="V1102" s="213"/>
      <c r="W1102" s="213"/>
      <c r="X1102" s="213"/>
      <c r="Y1102" s="213"/>
      <c r="Z1102" s="213"/>
      <c r="AA1102" s="213"/>
      <c r="AB1102" s="213"/>
      <c r="AC1102" s="213"/>
      <c r="AD1102" s="213"/>
      <c r="AE1102" s="213"/>
      <c r="AF1102" s="213"/>
      <c r="AG1102" s="213"/>
      <c r="AH1102" s="213"/>
      <c r="AI1102" s="213"/>
      <c r="AJ1102" s="213"/>
      <c r="AK1102" s="213"/>
      <c r="AL1102" s="213"/>
      <c r="AM1102" s="213"/>
      <c r="AN1102" s="213"/>
      <c r="AO1102" s="214"/>
      <c r="AP1102" s="214"/>
      <c r="AQ1102" s="214"/>
      <c r="AR1102" s="215"/>
    </row>
    <row r="1103" spans="1:44" s="216" customFormat="1" ht="6.75" customHeight="1">
      <c r="A1103" s="213"/>
      <c r="B1103" s="213"/>
      <c r="C1103" s="213"/>
      <c r="D1103" s="213"/>
      <c r="E1103" s="213"/>
      <c r="F1103" s="213"/>
      <c r="G1103" s="213"/>
      <c r="H1103" s="213"/>
      <c r="I1103" s="213"/>
      <c r="J1103" s="213"/>
      <c r="K1103" s="213"/>
      <c r="L1103" s="213"/>
      <c r="M1103" s="213"/>
      <c r="N1103" s="213"/>
      <c r="O1103" s="213"/>
      <c r="P1103" s="213"/>
      <c r="Q1103" s="213"/>
      <c r="R1103" s="213"/>
      <c r="S1103" s="213"/>
      <c r="T1103" s="213"/>
      <c r="U1103" s="213"/>
      <c r="V1103" s="213"/>
      <c r="W1103" s="213"/>
      <c r="X1103" s="213"/>
      <c r="Y1103" s="213"/>
      <c r="Z1103" s="213"/>
      <c r="AA1103" s="213"/>
      <c r="AB1103" s="213"/>
      <c r="AC1103" s="213"/>
      <c r="AD1103" s="213"/>
      <c r="AE1103" s="213"/>
      <c r="AF1103" s="213"/>
      <c r="AG1103" s="213"/>
      <c r="AH1103" s="213"/>
      <c r="AI1103" s="213"/>
      <c r="AJ1103" s="213"/>
      <c r="AK1103" s="213"/>
      <c r="AL1103" s="213"/>
      <c r="AM1103" s="213"/>
      <c r="AN1103" s="213"/>
      <c r="AO1103" s="214"/>
      <c r="AP1103" s="214"/>
      <c r="AQ1103" s="214"/>
      <c r="AR1103" s="215"/>
    </row>
    <row r="1104" spans="1:44" s="216" customFormat="1" ht="6.75" customHeight="1">
      <c r="A1104" s="213"/>
      <c r="B1104" s="213"/>
      <c r="C1104" s="213"/>
      <c r="D1104" s="213"/>
      <c r="E1104" s="213"/>
      <c r="F1104" s="213"/>
      <c r="G1104" s="213"/>
      <c r="H1104" s="213"/>
      <c r="I1104" s="213"/>
      <c r="J1104" s="213"/>
      <c r="K1104" s="213"/>
      <c r="L1104" s="213"/>
      <c r="M1104" s="213"/>
      <c r="N1104" s="213"/>
      <c r="O1104" s="213"/>
      <c r="P1104" s="213"/>
      <c r="Q1104" s="213"/>
      <c r="R1104" s="213"/>
      <c r="S1104" s="213"/>
      <c r="T1104" s="213"/>
      <c r="U1104" s="213"/>
      <c r="V1104" s="213"/>
      <c r="W1104" s="213"/>
      <c r="X1104" s="213"/>
      <c r="Y1104" s="213"/>
      <c r="Z1104" s="213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4"/>
      <c r="AP1104" s="214"/>
      <c r="AQ1104" s="214"/>
      <c r="AR1104" s="215"/>
    </row>
    <row r="1105" spans="1:44" s="216" customFormat="1" ht="6.75" customHeight="1">
      <c r="A1105" s="213"/>
      <c r="B1105" s="213"/>
      <c r="C1105" s="213"/>
      <c r="D1105" s="213"/>
      <c r="E1105" s="213"/>
      <c r="F1105" s="213"/>
      <c r="G1105" s="213"/>
      <c r="H1105" s="213"/>
      <c r="I1105" s="213"/>
      <c r="J1105" s="213"/>
      <c r="K1105" s="213"/>
      <c r="L1105" s="213"/>
      <c r="M1105" s="213"/>
      <c r="N1105" s="213"/>
      <c r="O1105" s="213"/>
      <c r="P1105" s="213"/>
      <c r="Q1105" s="213"/>
      <c r="R1105" s="213"/>
      <c r="S1105" s="213"/>
      <c r="T1105" s="213"/>
      <c r="U1105" s="213"/>
      <c r="V1105" s="213"/>
      <c r="W1105" s="213"/>
      <c r="X1105" s="213"/>
      <c r="Y1105" s="213"/>
      <c r="Z1105" s="213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4"/>
      <c r="AP1105" s="214"/>
      <c r="AQ1105" s="214"/>
      <c r="AR1105" s="215"/>
    </row>
    <row r="1106" spans="1:44" s="216" customFormat="1" ht="6.75" customHeight="1">
      <c r="A1106" s="213"/>
      <c r="B1106" s="213"/>
      <c r="C1106" s="213"/>
      <c r="D1106" s="213"/>
      <c r="E1106" s="213"/>
      <c r="F1106" s="213"/>
      <c r="G1106" s="213"/>
      <c r="H1106" s="213"/>
      <c r="I1106" s="213"/>
      <c r="J1106" s="213"/>
      <c r="K1106" s="213"/>
      <c r="L1106" s="213"/>
      <c r="M1106" s="213"/>
      <c r="N1106" s="213"/>
      <c r="O1106" s="213"/>
      <c r="P1106" s="213"/>
      <c r="Q1106" s="213"/>
      <c r="R1106" s="213"/>
      <c r="S1106" s="213"/>
      <c r="T1106" s="213"/>
      <c r="U1106" s="213"/>
      <c r="V1106" s="213"/>
      <c r="W1106" s="213"/>
      <c r="X1106" s="213"/>
      <c r="Y1106" s="213"/>
      <c r="Z1106" s="213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4"/>
      <c r="AP1106" s="214"/>
      <c r="AQ1106" s="214"/>
      <c r="AR1106" s="215"/>
    </row>
    <row r="1107" spans="1:44" s="216" customFormat="1" ht="6.75" customHeight="1">
      <c r="A1107" s="213"/>
      <c r="B1107" s="213"/>
      <c r="C1107" s="213"/>
      <c r="D1107" s="213"/>
      <c r="E1107" s="213"/>
      <c r="F1107" s="213"/>
      <c r="G1107" s="213"/>
      <c r="H1107" s="213"/>
      <c r="I1107" s="213"/>
      <c r="J1107" s="213"/>
      <c r="K1107" s="213"/>
      <c r="L1107" s="213"/>
      <c r="M1107" s="213"/>
      <c r="N1107" s="213"/>
      <c r="O1107" s="213"/>
      <c r="P1107" s="213"/>
      <c r="Q1107" s="213"/>
      <c r="R1107" s="213"/>
      <c r="S1107" s="213"/>
      <c r="T1107" s="213"/>
      <c r="U1107" s="213"/>
      <c r="V1107" s="213"/>
      <c r="W1107" s="213"/>
      <c r="X1107" s="213"/>
      <c r="Y1107" s="213"/>
      <c r="Z1107" s="213"/>
      <c r="AA1107" s="213"/>
      <c r="AB1107" s="213"/>
      <c r="AC1107" s="213"/>
      <c r="AD1107" s="213"/>
      <c r="AE1107" s="213"/>
      <c r="AF1107" s="213"/>
      <c r="AG1107" s="213"/>
      <c r="AH1107" s="213"/>
      <c r="AI1107" s="213"/>
      <c r="AJ1107" s="213"/>
      <c r="AK1107" s="213"/>
      <c r="AL1107" s="213"/>
      <c r="AM1107" s="213"/>
      <c r="AN1107" s="213"/>
      <c r="AO1107" s="214"/>
      <c r="AP1107" s="214"/>
      <c r="AQ1107" s="214"/>
      <c r="AR1107" s="215"/>
    </row>
    <row r="1108" spans="1:44" s="216" customFormat="1" ht="6.75" customHeight="1">
      <c r="A1108" s="213"/>
      <c r="B1108" s="213"/>
      <c r="C1108" s="213"/>
      <c r="D1108" s="213"/>
      <c r="E1108" s="213"/>
      <c r="F1108" s="213"/>
      <c r="G1108" s="213"/>
      <c r="H1108" s="213"/>
      <c r="I1108" s="213"/>
      <c r="J1108" s="213"/>
      <c r="K1108" s="213"/>
      <c r="L1108" s="213"/>
      <c r="M1108" s="213"/>
      <c r="N1108" s="213"/>
      <c r="O1108" s="213"/>
      <c r="P1108" s="213"/>
      <c r="Q1108" s="213"/>
      <c r="R1108" s="213"/>
      <c r="S1108" s="213"/>
      <c r="T1108" s="213"/>
      <c r="U1108" s="213"/>
      <c r="V1108" s="213"/>
      <c r="W1108" s="213"/>
      <c r="X1108" s="213"/>
      <c r="Y1108" s="213"/>
      <c r="Z1108" s="213"/>
      <c r="AA1108" s="213"/>
      <c r="AB1108" s="213"/>
      <c r="AC1108" s="213"/>
      <c r="AD1108" s="213"/>
      <c r="AE1108" s="213"/>
      <c r="AF1108" s="213"/>
      <c r="AG1108" s="213"/>
      <c r="AH1108" s="213"/>
      <c r="AI1108" s="213"/>
      <c r="AJ1108" s="213"/>
      <c r="AK1108" s="213"/>
      <c r="AL1108" s="213"/>
      <c r="AM1108" s="213"/>
      <c r="AN1108" s="213"/>
      <c r="AO1108" s="214"/>
      <c r="AP1108" s="214"/>
      <c r="AQ1108" s="214"/>
      <c r="AR1108" s="215"/>
    </row>
    <row r="1109" spans="1:44" s="216" customFormat="1" ht="6.75" customHeight="1">
      <c r="A1109" s="213"/>
      <c r="B1109" s="213"/>
      <c r="C1109" s="213"/>
      <c r="D1109" s="213"/>
      <c r="E1109" s="213"/>
      <c r="F1109" s="213"/>
      <c r="G1109" s="213"/>
      <c r="H1109" s="213"/>
      <c r="I1109" s="213"/>
      <c r="J1109" s="213"/>
      <c r="K1109" s="213"/>
      <c r="L1109" s="213"/>
      <c r="M1109" s="213"/>
      <c r="N1109" s="213"/>
      <c r="O1109" s="213"/>
      <c r="P1109" s="213"/>
      <c r="Q1109" s="213"/>
      <c r="R1109" s="213"/>
      <c r="S1109" s="213"/>
      <c r="T1109" s="213"/>
      <c r="U1109" s="213"/>
      <c r="V1109" s="213"/>
      <c r="W1109" s="213"/>
      <c r="X1109" s="213"/>
      <c r="Y1109" s="213"/>
      <c r="Z1109" s="213"/>
      <c r="AA1109" s="213"/>
      <c r="AB1109" s="213"/>
      <c r="AC1109" s="213"/>
      <c r="AD1109" s="213"/>
      <c r="AE1109" s="213"/>
      <c r="AF1109" s="213"/>
      <c r="AG1109" s="213"/>
      <c r="AH1109" s="213"/>
      <c r="AI1109" s="213"/>
      <c r="AJ1109" s="213"/>
      <c r="AK1109" s="213"/>
      <c r="AL1109" s="213"/>
      <c r="AM1109" s="213"/>
      <c r="AN1109" s="213"/>
      <c r="AO1109" s="214"/>
      <c r="AP1109" s="214"/>
      <c r="AQ1109" s="214"/>
      <c r="AR1109" s="215"/>
    </row>
    <row r="1110" spans="1:44" s="216" customFormat="1" ht="6.75" customHeight="1">
      <c r="A1110" s="213"/>
      <c r="B1110" s="213"/>
      <c r="C1110" s="213"/>
      <c r="D1110" s="213"/>
      <c r="E1110" s="213"/>
      <c r="F1110" s="213"/>
      <c r="G1110" s="213"/>
      <c r="H1110" s="213"/>
      <c r="I1110" s="213"/>
      <c r="J1110" s="213"/>
      <c r="K1110" s="213"/>
      <c r="L1110" s="213"/>
      <c r="M1110" s="213"/>
      <c r="N1110" s="213"/>
      <c r="O1110" s="213"/>
      <c r="P1110" s="213"/>
      <c r="Q1110" s="213"/>
      <c r="R1110" s="213"/>
      <c r="S1110" s="213"/>
      <c r="T1110" s="213"/>
      <c r="U1110" s="213"/>
      <c r="V1110" s="213"/>
      <c r="W1110" s="213"/>
      <c r="X1110" s="213"/>
      <c r="Y1110" s="213"/>
      <c r="Z1110" s="213"/>
      <c r="AA1110" s="213"/>
      <c r="AB1110" s="213"/>
      <c r="AC1110" s="213"/>
      <c r="AD1110" s="213"/>
      <c r="AE1110" s="213"/>
      <c r="AF1110" s="213"/>
      <c r="AG1110" s="213"/>
      <c r="AH1110" s="213"/>
      <c r="AI1110" s="213"/>
      <c r="AJ1110" s="213"/>
      <c r="AK1110" s="213"/>
      <c r="AL1110" s="213"/>
      <c r="AM1110" s="213"/>
      <c r="AN1110" s="213"/>
      <c r="AO1110" s="214"/>
      <c r="AP1110" s="214"/>
      <c r="AQ1110" s="214"/>
      <c r="AR1110" s="215"/>
    </row>
    <row r="1111" spans="1:44" s="216" customFormat="1" ht="6.75" customHeight="1">
      <c r="A1111" s="213"/>
      <c r="B1111" s="213"/>
      <c r="C1111" s="213"/>
      <c r="D1111" s="213"/>
      <c r="E1111" s="213"/>
      <c r="F1111" s="213"/>
      <c r="G1111" s="213"/>
      <c r="H1111" s="213"/>
      <c r="I1111" s="213"/>
      <c r="J1111" s="213"/>
      <c r="K1111" s="213"/>
      <c r="L1111" s="213"/>
      <c r="M1111" s="213"/>
      <c r="N1111" s="213"/>
      <c r="O1111" s="213"/>
      <c r="P1111" s="213"/>
      <c r="Q1111" s="213"/>
      <c r="R1111" s="213"/>
      <c r="S1111" s="213"/>
      <c r="T1111" s="213"/>
      <c r="U1111" s="213"/>
      <c r="V1111" s="213"/>
      <c r="W1111" s="213"/>
      <c r="X1111" s="213"/>
      <c r="Y1111" s="213"/>
      <c r="Z1111" s="213"/>
      <c r="AA1111" s="213"/>
      <c r="AB1111" s="213"/>
      <c r="AC1111" s="213"/>
      <c r="AD1111" s="213"/>
      <c r="AE1111" s="213"/>
      <c r="AF1111" s="213"/>
      <c r="AG1111" s="213"/>
      <c r="AH1111" s="213"/>
      <c r="AI1111" s="213"/>
      <c r="AJ1111" s="213"/>
      <c r="AK1111" s="213"/>
      <c r="AL1111" s="213"/>
      <c r="AM1111" s="213"/>
      <c r="AN1111" s="213"/>
      <c r="AO1111" s="214"/>
      <c r="AP1111" s="214"/>
      <c r="AQ1111" s="214"/>
      <c r="AR1111" s="215"/>
    </row>
    <row r="1112" spans="1:44" s="216" customFormat="1" ht="6.75" customHeight="1">
      <c r="A1112" s="213"/>
      <c r="B1112" s="213"/>
      <c r="C1112" s="213"/>
      <c r="D1112" s="213"/>
      <c r="E1112" s="213"/>
      <c r="F1112" s="213"/>
      <c r="G1112" s="213"/>
      <c r="H1112" s="213"/>
      <c r="I1112" s="213"/>
      <c r="J1112" s="213"/>
      <c r="K1112" s="213"/>
      <c r="L1112" s="213"/>
      <c r="M1112" s="213"/>
      <c r="N1112" s="213"/>
      <c r="O1112" s="213"/>
      <c r="P1112" s="213"/>
      <c r="Q1112" s="213"/>
      <c r="R1112" s="213"/>
      <c r="S1112" s="213"/>
      <c r="T1112" s="213"/>
      <c r="U1112" s="213"/>
      <c r="V1112" s="213"/>
      <c r="W1112" s="213"/>
      <c r="X1112" s="213"/>
      <c r="Y1112" s="213"/>
      <c r="Z1112" s="213"/>
      <c r="AA1112" s="213"/>
      <c r="AB1112" s="213"/>
      <c r="AC1112" s="213"/>
      <c r="AD1112" s="213"/>
      <c r="AE1112" s="213"/>
      <c r="AF1112" s="213"/>
      <c r="AG1112" s="213"/>
      <c r="AH1112" s="213"/>
      <c r="AI1112" s="213"/>
      <c r="AJ1112" s="213"/>
      <c r="AK1112" s="213"/>
      <c r="AL1112" s="213"/>
      <c r="AM1112" s="213"/>
      <c r="AN1112" s="213"/>
      <c r="AO1112" s="214"/>
      <c r="AP1112" s="214"/>
      <c r="AQ1112" s="214"/>
      <c r="AR1112" s="215"/>
    </row>
    <row r="1113" spans="1:44" s="216" customFormat="1" ht="6.75" customHeight="1">
      <c r="A1113" s="213"/>
      <c r="B1113" s="213"/>
      <c r="C1113" s="213"/>
      <c r="D1113" s="213"/>
      <c r="E1113" s="213"/>
      <c r="F1113" s="213"/>
      <c r="G1113" s="213"/>
      <c r="H1113" s="213"/>
      <c r="I1113" s="213"/>
      <c r="J1113" s="213"/>
      <c r="K1113" s="213"/>
      <c r="L1113" s="213"/>
      <c r="M1113" s="213"/>
      <c r="N1113" s="213"/>
      <c r="O1113" s="213"/>
      <c r="P1113" s="213"/>
      <c r="Q1113" s="213"/>
      <c r="R1113" s="213"/>
      <c r="S1113" s="213"/>
      <c r="T1113" s="213"/>
      <c r="U1113" s="213"/>
      <c r="V1113" s="213"/>
      <c r="W1113" s="213"/>
      <c r="X1113" s="213"/>
      <c r="Y1113" s="213"/>
      <c r="Z1113" s="213"/>
      <c r="AA1113" s="213"/>
      <c r="AB1113" s="213"/>
      <c r="AC1113" s="213"/>
      <c r="AD1113" s="213"/>
      <c r="AE1113" s="213"/>
      <c r="AF1113" s="213"/>
      <c r="AG1113" s="213"/>
      <c r="AH1113" s="213"/>
      <c r="AI1113" s="213"/>
      <c r="AJ1113" s="213"/>
      <c r="AK1113" s="213"/>
      <c r="AL1113" s="213"/>
      <c r="AM1113" s="213"/>
      <c r="AN1113" s="213"/>
      <c r="AO1113" s="214"/>
      <c r="AP1113" s="214"/>
      <c r="AQ1113" s="214"/>
      <c r="AR1113" s="215"/>
    </row>
    <row r="1114" spans="1:44" s="216" customFormat="1" ht="6.75" customHeight="1">
      <c r="A1114" s="213"/>
      <c r="B1114" s="213"/>
      <c r="C1114" s="213"/>
      <c r="D1114" s="213"/>
      <c r="E1114" s="213"/>
      <c r="F1114" s="213"/>
      <c r="G1114" s="213"/>
      <c r="H1114" s="213"/>
      <c r="I1114" s="213"/>
      <c r="J1114" s="213"/>
      <c r="K1114" s="213"/>
      <c r="L1114" s="213"/>
      <c r="M1114" s="213"/>
      <c r="N1114" s="213"/>
      <c r="O1114" s="213"/>
      <c r="P1114" s="213"/>
      <c r="Q1114" s="213"/>
      <c r="R1114" s="213"/>
      <c r="S1114" s="213"/>
      <c r="T1114" s="213"/>
      <c r="U1114" s="213"/>
      <c r="V1114" s="213"/>
      <c r="W1114" s="213"/>
      <c r="X1114" s="213"/>
      <c r="Y1114" s="213"/>
      <c r="Z1114" s="213"/>
      <c r="AA1114" s="213"/>
      <c r="AB1114" s="213"/>
      <c r="AC1114" s="213"/>
      <c r="AD1114" s="213"/>
      <c r="AE1114" s="213"/>
      <c r="AF1114" s="213"/>
      <c r="AG1114" s="213"/>
      <c r="AH1114" s="213"/>
      <c r="AI1114" s="213"/>
      <c r="AJ1114" s="213"/>
      <c r="AK1114" s="213"/>
      <c r="AL1114" s="213"/>
      <c r="AM1114" s="213"/>
      <c r="AN1114" s="213"/>
      <c r="AO1114" s="214"/>
      <c r="AP1114" s="214"/>
      <c r="AQ1114" s="214"/>
      <c r="AR1114" s="215"/>
    </row>
    <row r="1115" spans="1:44" s="216" customFormat="1" ht="6.75" customHeight="1">
      <c r="A1115" s="213"/>
      <c r="B1115" s="213"/>
      <c r="C1115" s="213"/>
      <c r="D1115" s="213"/>
      <c r="E1115" s="213"/>
      <c r="F1115" s="213"/>
      <c r="G1115" s="213"/>
      <c r="H1115" s="213"/>
      <c r="I1115" s="213"/>
      <c r="J1115" s="213"/>
      <c r="K1115" s="213"/>
      <c r="L1115" s="213"/>
      <c r="M1115" s="213"/>
      <c r="N1115" s="213"/>
      <c r="O1115" s="213"/>
      <c r="P1115" s="213"/>
      <c r="Q1115" s="213"/>
      <c r="R1115" s="213"/>
      <c r="S1115" s="213"/>
      <c r="T1115" s="213"/>
      <c r="U1115" s="213"/>
      <c r="V1115" s="213"/>
      <c r="W1115" s="213"/>
      <c r="X1115" s="213"/>
      <c r="Y1115" s="213"/>
      <c r="Z1115" s="213"/>
      <c r="AA1115" s="213"/>
      <c r="AB1115" s="213"/>
      <c r="AC1115" s="213"/>
      <c r="AD1115" s="213"/>
      <c r="AE1115" s="213"/>
      <c r="AF1115" s="213"/>
      <c r="AG1115" s="213"/>
      <c r="AH1115" s="213"/>
      <c r="AI1115" s="213"/>
      <c r="AJ1115" s="213"/>
      <c r="AK1115" s="213"/>
      <c r="AL1115" s="213"/>
      <c r="AM1115" s="213"/>
      <c r="AN1115" s="213"/>
      <c r="AO1115" s="214"/>
      <c r="AP1115" s="214"/>
      <c r="AQ1115" s="214"/>
      <c r="AR1115" s="215"/>
    </row>
    <row r="1116" spans="1:44" s="216" customFormat="1" ht="6.75" customHeight="1">
      <c r="A1116" s="213"/>
      <c r="B1116" s="213"/>
      <c r="C1116" s="213"/>
      <c r="D1116" s="213"/>
      <c r="E1116" s="213"/>
      <c r="F1116" s="213"/>
      <c r="G1116" s="213"/>
      <c r="H1116" s="213"/>
      <c r="I1116" s="213"/>
      <c r="J1116" s="213"/>
      <c r="K1116" s="213"/>
      <c r="L1116" s="213"/>
      <c r="M1116" s="213"/>
      <c r="N1116" s="213"/>
      <c r="O1116" s="213"/>
      <c r="P1116" s="213"/>
      <c r="Q1116" s="213"/>
      <c r="R1116" s="213"/>
      <c r="S1116" s="213"/>
      <c r="T1116" s="213"/>
      <c r="U1116" s="213"/>
      <c r="V1116" s="213"/>
      <c r="W1116" s="213"/>
      <c r="X1116" s="213"/>
      <c r="Y1116" s="213"/>
      <c r="Z1116" s="213"/>
      <c r="AA1116" s="213"/>
      <c r="AB1116" s="213"/>
      <c r="AC1116" s="213"/>
      <c r="AD1116" s="213"/>
      <c r="AE1116" s="213"/>
      <c r="AF1116" s="213"/>
      <c r="AG1116" s="213"/>
      <c r="AH1116" s="213"/>
      <c r="AI1116" s="213"/>
      <c r="AJ1116" s="213"/>
      <c r="AK1116" s="213"/>
      <c r="AL1116" s="213"/>
      <c r="AM1116" s="213"/>
      <c r="AN1116" s="213"/>
      <c r="AO1116" s="214"/>
      <c r="AP1116" s="214"/>
      <c r="AQ1116" s="214"/>
      <c r="AR1116" s="215"/>
    </row>
  </sheetData>
  <sheetProtection password="C3D2" sheet="1" scenarios="1"/>
  <pageMargins left="0.59055118110236227" right="0" top="0" bottom="0" header="0" footer="0"/>
  <pageSetup orientation="portrait" r:id="rId1"/>
  <rowBreaks count="1" manualBreakCount="1">
    <brk id="14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T1087"/>
  <sheetViews>
    <sheetView showGridLines="0" topLeftCell="A16" zoomScale="140" zoomScaleNormal="140" zoomScaleSheetLayoutView="115" zoomScalePageLayoutView="85" workbookViewId="0">
      <selection activeCell="AH48" sqref="AH48"/>
    </sheetView>
  </sheetViews>
  <sheetFormatPr baseColWidth="10" defaultRowHeight="8.25"/>
  <cols>
    <col min="1" max="1" width="0.28515625" style="215" customWidth="1"/>
    <col min="2" max="32" width="2" style="216" customWidth="1"/>
    <col min="33" max="34" width="14" style="257" customWidth="1"/>
    <col min="35" max="36" width="14" style="216" customWidth="1"/>
    <col min="37" max="37" width="14" style="215" customWidth="1"/>
    <col min="38" max="38" width="0.28515625" style="215" customWidth="1"/>
    <col min="39" max="39" width="11.42578125" style="215"/>
    <col min="40" max="46" width="11.42578125" style="258"/>
    <col min="47" max="16384" width="11.42578125" style="215"/>
  </cols>
  <sheetData>
    <row r="1" spans="1:46" s="217" customFormat="1" ht="11.1" customHeight="1"/>
    <row r="2" spans="1:46" s="217" customFormat="1" ht="11.1" customHeight="1"/>
    <row r="3" spans="1:46" s="217" customFormat="1" ht="11.1" customHeight="1"/>
    <row r="4" spans="1:46" s="217" customFormat="1" ht="11.1" customHeight="1"/>
    <row r="5" spans="1:46" s="217" customFormat="1" ht="11.1" customHeight="1"/>
    <row r="6" spans="1:46" s="217" customFormat="1" ht="11.1" customHeight="1"/>
    <row r="7" spans="1:46" s="217" customFormat="1" ht="11.1" customHeight="1"/>
    <row r="8" spans="1:46" s="217" customFormat="1" ht="11.1" customHeight="1"/>
    <row r="9" spans="1:46" s="217" customFormat="1" ht="11.1" customHeight="1"/>
    <row r="10" spans="1:46" s="189" customFormat="1" ht="11.1" customHeight="1">
      <c r="A10" s="361" t="str">
        <f>EF_01!$A$9</f>
        <v>ÓRGANOS AUTONÓMOS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  <c r="AC10" s="368"/>
      <c r="AD10" s="368"/>
      <c r="AE10" s="368"/>
      <c r="AF10" s="368"/>
      <c r="AG10" s="368"/>
      <c r="AH10" s="368"/>
      <c r="AI10" s="368"/>
      <c r="AJ10" s="368"/>
      <c r="AK10" s="368"/>
      <c r="AL10" s="379"/>
      <c r="AN10" s="225"/>
      <c r="AO10" s="225"/>
      <c r="AP10" s="225"/>
      <c r="AQ10" s="225"/>
      <c r="AR10" s="225"/>
      <c r="AS10" s="225"/>
      <c r="AT10" s="225"/>
    </row>
    <row r="11" spans="1:46" s="189" customFormat="1" ht="11.1" customHeight="1">
      <c r="A11" s="361" t="str">
        <f>EF_01!$A$10</f>
        <v>INSTITUTO DE ACCESO A LA INFORMACIÓN PÚBLICA Y PROTECCIÓN DE DATOS PERSONALES DEL DISTRITO FEDERAL</v>
      </c>
      <c r="B11" s="361"/>
      <c r="C11" s="361"/>
      <c r="D11" s="361"/>
      <c r="E11" s="361"/>
      <c r="F11" s="361"/>
      <c r="G11" s="361"/>
      <c r="H11" s="361"/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8"/>
      <c r="AH11" s="368"/>
      <c r="AI11" s="368"/>
      <c r="AJ11" s="368"/>
      <c r="AK11" s="368"/>
      <c r="AL11" s="379"/>
      <c r="AN11" s="225"/>
      <c r="AO11" s="225"/>
      <c r="AP11" s="225"/>
      <c r="AQ11" s="225"/>
      <c r="AR11" s="225"/>
      <c r="AS11" s="225"/>
      <c r="AT11" s="225"/>
    </row>
    <row r="12" spans="1:46" s="188" customFormat="1" ht="11.1" customHeight="1">
      <c r="A12" s="368" t="s">
        <v>363</v>
      </c>
      <c r="B12" s="368"/>
      <c r="C12" s="368"/>
      <c r="D12" s="368"/>
      <c r="E12" s="368"/>
      <c r="F12" s="368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368"/>
      <c r="AH12" s="368"/>
      <c r="AI12" s="368"/>
      <c r="AJ12" s="368"/>
      <c r="AK12" s="368"/>
      <c r="AL12" s="361"/>
    </row>
    <row r="13" spans="1:46" s="189" customFormat="1" ht="11.1" customHeight="1">
      <c r="A13" s="380" t="s">
        <v>2</v>
      </c>
      <c r="B13" s="380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0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79"/>
      <c r="AN13" s="225"/>
      <c r="AO13" s="225"/>
      <c r="AP13" s="225"/>
      <c r="AQ13" s="225"/>
      <c r="AR13" s="225"/>
      <c r="AS13" s="225"/>
      <c r="AT13" s="225"/>
    </row>
    <row r="14" spans="1:46" s="191" customFormat="1" ht="6.75" customHeight="1">
      <c r="A14" s="226"/>
      <c r="B14" s="227"/>
      <c r="C14" s="227"/>
      <c r="D14" s="227"/>
      <c r="E14" s="227"/>
      <c r="F14" s="227"/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/>
      <c r="W14" s="227"/>
      <c r="X14" s="227"/>
      <c r="Y14" s="227"/>
      <c r="Z14" s="227"/>
      <c r="AA14" s="227"/>
      <c r="AB14" s="227"/>
      <c r="AC14" s="227"/>
      <c r="AD14" s="227"/>
      <c r="AE14" s="227"/>
      <c r="AF14" s="227"/>
      <c r="AG14" s="228"/>
      <c r="AH14" s="228"/>
      <c r="AI14" s="227"/>
      <c r="AJ14" s="227"/>
      <c r="AK14" s="228"/>
      <c r="AL14" s="226"/>
      <c r="AN14" s="192"/>
      <c r="AO14" s="192"/>
      <c r="AP14" s="192"/>
      <c r="AQ14" s="192"/>
      <c r="AR14" s="192"/>
      <c r="AS14" s="192"/>
      <c r="AT14" s="192"/>
    </row>
    <row r="15" spans="1:46" s="229" customFormat="1" ht="11.1" customHeight="1">
      <c r="A15" s="381"/>
      <c r="B15" s="381"/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1"/>
      <c r="AD15" s="381"/>
      <c r="AE15" s="381"/>
      <c r="AF15" s="381"/>
      <c r="AG15" s="381"/>
      <c r="AH15" s="381" t="s">
        <v>124</v>
      </c>
      <c r="AI15" s="381" t="s">
        <v>124</v>
      </c>
      <c r="AJ15" s="381"/>
      <c r="AK15" s="381"/>
      <c r="AL15" s="381"/>
      <c r="AN15" s="121"/>
      <c r="AO15" s="121"/>
      <c r="AP15" s="121"/>
      <c r="AQ15" s="121"/>
      <c r="AR15" s="121"/>
      <c r="AS15" s="121"/>
      <c r="AT15" s="121"/>
    </row>
    <row r="16" spans="1:46" s="229" customFormat="1" ht="11.1" customHeight="1">
      <c r="A16" s="381"/>
      <c r="B16" s="381"/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381"/>
      <c r="AF16" s="381"/>
      <c r="AG16" s="381" t="s">
        <v>124</v>
      </c>
      <c r="AH16" s="381" t="s">
        <v>125</v>
      </c>
      <c r="AI16" s="381" t="s">
        <v>125</v>
      </c>
      <c r="AJ16" s="381" t="s">
        <v>134</v>
      </c>
      <c r="AK16" s="381"/>
      <c r="AL16" s="381"/>
      <c r="AN16" s="121"/>
      <c r="AO16" s="121"/>
      <c r="AP16" s="121"/>
      <c r="AQ16" s="121"/>
      <c r="AR16" s="121"/>
      <c r="AS16" s="121"/>
      <c r="AT16" s="121"/>
    </row>
    <row r="17" spans="1:46" s="229" customFormat="1" ht="11.1" customHeight="1">
      <c r="A17" s="382" t="s">
        <v>83</v>
      </c>
      <c r="B17" s="382"/>
      <c r="C17" s="382"/>
      <c r="D17" s="382"/>
      <c r="E17" s="382"/>
      <c r="F17" s="382"/>
      <c r="G17" s="382"/>
      <c r="H17" s="382"/>
      <c r="I17" s="382"/>
      <c r="J17" s="382"/>
      <c r="K17" s="382"/>
      <c r="L17" s="382"/>
      <c r="M17" s="382"/>
      <c r="N17" s="382"/>
      <c r="O17" s="382"/>
      <c r="P17" s="382"/>
      <c r="Q17" s="382"/>
      <c r="R17" s="382"/>
      <c r="S17" s="382"/>
      <c r="T17" s="382"/>
      <c r="U17" s="382"/>
      <c r="V17" s="382"/>
      <c r="W17" s="382"/>
      <c r="X17" s="382"/>
      <c r="Y17" s="382"/>
      <c r="Z17" s="382"/>
      <c r="AA17" s="382"/>
      <c r="AB17" s="382"/>
      <c r="AC17" s="382"/>
      <c r="AD17" s="382"/>
      <c r="AE17" s="382"/>
      <c r="AF17" s="382"/>
      <c r="AG17" s="381" t="s">
        <v>125</v>
      </c>
      <c r="AH17" s="381" t="s">
        <v>126</v>
      </c>
      <c r="AI17" s="381" t="s">
        <v>126</v>
      </c>
      <c r="AJ17" s="381" t="s">
        <v>135</v>
      </c>
      <c r="AK17" s="381" t="s">
        <v>30</v>
      </c>
      <c r="AL17" s="381"/>
      <c r="AN17" s="121"/>
      <c r="AO17" s="121"/>
      <c r="AP17" s="121"/>
      <c r="AQ17" s="121"/>
      <c r="AR17" s="121"/>
      <c r="AS17" s="121"/>
      <c r="AT17" s="121"/>
    </row>
    <row r="18" spans="1:46" s="229" customFormat="1" ht="11.1" customHeight="1">
      <c r="A18" s="381"/>
      <c r="B18" s="381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381"/>
      <c r="V18" s="381"/>
      <c r="W18" s="381"/>
      <c r="X18" s="381"/>
      <c r="Y18" s="381"/>
      <c r="Z18" s="381"/>
      <c r="AA18" s="381"/>
      <c r="AB18" s="381"/>
      <c r="AC18" s="381"/>
      <c r="AD18" s="381"/>
      <c r="AE18" s="381"/>
      <c r="AF18" s="381"/>
      <c r="AG18" s="381" t="s">
        <v>126</v>
      </c>
      <c r="AH18" s="381" t="s">
        <v>128</v>
      </c>
      <c r="AI18" s="381" t="s">
        <v>131</v>
      </c>
      <c r="AJ18" s="381" t="s">
        <v>136</v>
      </c>
      <c r="AK18" s="381"/>
      <c r="AL18" s="381"/>
      <c r="AN18" s="121"/>
      <c r="AO18" s="121"/>
      <c r="AP18" s="121"/>
      <c r="AQ18" s="121"/>
      <c r="AR18" s="121"/>
      <c r="AS18" s="121"/>
      <c r="AT18" s="121"/>
    </row>
    <row r="19" spans="1:46" s="229" customFormat="1" ht="11.1" customHeight="1">
      <c r="A19" s="381"/>
      <c r="B19" s="381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  <c r="U19" s="381"/>
      <c r="V19" s="381"/>
      <c r="W19" s="381"/>
      <c r="X19" s="381"/>
      <c r="Y19" s="381"/>
      <c r="Z19" s="381"/>
      <c r="AA19" s="381"/>
      <c r="AB19" s="381"/>
      <c r="AC19" s="381"/>
      <c r="AD19" s="381"/>
      <c r="AE19" s="381"/>
      <c r="AF19" s="381"/>
      <c r="AG19" s="381" t="s">
        <v>127</v>
      </c>
      <c r="AH19" s="381" t="s">
        <v>129</v>
      </c>
      <c r="AI19" s="381" t="s">
        <v>132</v>
      </c>
      <c r="AJ19" s="381" t="s">
        <v>137</v>
      </c>
      <c r="AK19" s="381"/>
      <c r="AL19" s="381"/>
      <c r="AN19" s="121"/>
      <c r="AO19" s="121"/>
      <c r="AP19" s="121"/>
      <c r="AQ19" s="121"/>
      <c r="AR19" s="121"/>
      <c r="AS19" s="121"/>
      <c r="AT19" s="121"/>
    </row>
    <row r="20" spans="1:46" s="229" customFormat="1" ht="11.1" customHeight="1">
      <c r="A20" s="381"/>
      <c r="B20" s="381"/>
      <c r="C20" s="381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 t="s">
        <v>130</v>
      </c>
      <c r="AI20" s="381" t="s">
        <v>133</v>
      </c>
      <c r="AJ20" s="381"/>
      <c r="AK20" s="381"/>
      <c r="AL20" s="381"/>
      <c r="AN20" s="121"/>
      <c r="AO20" s="121"/>
      <c r="AP20" s="121"/>
      <c r="AQ20" s="121"/>
      <c r="AR20" s="121"/>
      <c r="AS20" s="121"/>
      <c r="AT20" s="121"/>
    </row>
    <row r="21" spans="1:46" s="229" customFormat="1" ht="8.1" customHeight="1">
      <c r="A21" s="230"/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2"/>
      <c r="AH21" s="232"/>
      <c r="AI21" s="233"/>
      <c r="AJ21" s="233"/>
      <c r="AK21" s="234"/>
      <c r="AL21" s="235"/>
      <c r="AN21" s="121"/>
      <c r="AO21" s="121"/>
      <c r="AP21" s="121"/>
      <c r="AQ21" s="121"/>
      <c r="AR21" s="121"/>
      <c r="AS21" s="121"/>
      <c r="AT21" s="121"/>
    </row>
    <row r="22" spans="1:46" s="191" customFormat="1" ht="8.1" customHeight="1">
      <c r="A22" s="230"/>
      <c r="B22" s="445" t="s">
        <v>259</v>
      </c>
      <c r="C22" s="445"/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236">
        <v>9282.9</v>
      </c>
      <c r="AH22" s="236"/>
      <c r="AI22" s="236"/>
      <c r="AJ22" s="236"/>
      <c r="AK22" s="411">
        <f>SUM(AG22+AH22+AI22+AJ22)</f>
        <v>9282.9</v>
      </c>
      <c r="AL22" s="235"/>
      <c r="AN22" s="192"/>
      <c r="AO22" s="192"/>
      <c r="AP22" s="192"/>
      <c r="AQ22" s="192"/>
      <c r="AR22" s="192"/>
      <c r="AS22" s="192"/>
      <c r="AT22" s="192"/>
    </row>
    <row r="23" spans="1:46" s="191" customFormat="1" ht="8.1" customHeight="1">
      <c r="A23" s="230"/>
      <c r="B23" s="445"/>
      <c r="C23" s="445"/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236"/>
      <c r="AH23" s="236"/>
      <c r="AI23" s="236"/>
      <c r="AJ23" s="236"/>
      <c r="AK23" s="236"/>
      <c r="AL23" s="235"/>
      <c r="AN23" s="192"/>
      <c r="AO23" s="192"/>
      <c r="AP23" s="192"/>
      <c r="AQ23" s="192"/>
      <c r="AR23" s="192"/>
      <c r="AS23" s="192"/>
      <c r="AT23" s="192"/>
    </row>
    <row r="24" spans="1:46" s="191" customFormat="1" ht="8.1" customHeight="1">
      <c r="A24" s="230"/>
      <c r="B24" s="446"/>
      <c r="C24" s="446" t="s">
        <v>84</v>
      </c>
      <c r="D24" s="446"/>
      <c r="E24" s="446"/>
      <c r="F24" s="446"/>
      <c r="G24" s="446"/>
      <c r="H24" s="446"/>
      <c r="I24" s="446"/>
      <c r="J24" s="446"/>
      <c r="K24" s="446"/>
      <c r="L24" s="446"/>
      <c r="M24" s="446"/>
      <c r="N24" s="446"/>
      <c r="O24" s="446"/>
      <c r="P24" s="446"/>
      <c r="Q24" s="446"/>
      <c r="R24" s="446"/>
      <c r="S24" s="446"/>
      <c r="T24" s="446"/>
      <c r="U24" s="446"/>
      <c r="V24" s="446"/>
      <c r="W24" s="446"/>
      <c r="X24" s="446"/>
      <c r="Y24" s="446"/>
      <c r="Z24" s="446"/>
      <c r="AA24" s="446"/>
      <c r="AB24" s="446"/>
      <c r="AC24" s="446"/>
      <c r="AD24" s="446"/>
      <c r="AE24" s="446"/>
      <c r="AF24" s="446"/>
      <c r="AG24" s="466">
        <f>SUM(AG25+AG26)</f>
        <v>0</v>
      </c>
      <c r="AH24" s="466">
        <f>SUM(AH25+AH26)</f>
        <v>0</v>
      </c>
      <c r="AI24" s="466">
        <f>SUM(AI25+AI26)</f>
        <v>0</v>
      </c>
      <c r="AJ24" s="466">
        <f>SUM(AJ25+AJ26)</f>
        <v>0</v>
      </c>
      <c r="AK24" s="466">
        <f>SUM(AG24+AH24+AI24+AJ24)</f>
        <v>0</v>
      </c>
      <c r="AL24" s="235"/>
      <c r="AN24" s="192"/>
      <c r="AO24" s="192"/>
      <c r="AP24" s="192"/>
      <c r="AQ24" s="192"/>
      <c r="AR24" s="192"/>
      <c r="AS24" s="192"/>
      <c r="AT24" s="192"/>
    </row>
    <row r="25" spans="1:46" s="191" customFormat="1" ht="8.1" customHeight="1">
      <c r="A25" s="230"/>
      <c r="B25" s="446"/>
      <c r="C25" s="446"/>
      <c r="D25" s="446" t="s">
        <v>190</v>
      </c>
      <c r="E25" s="446"/>
      <c r="F25" s="446"/>
      <c r="G25" s="446"/>
      <c r="H25" s="446"/>
      <c r="I25" s="446"/>
      <c r="J25" s="446"/>
      <c r="K25" s="446"/>
      <c r="L25" s="446"/>
      <c r="M25" s="446"/>
      <c r="N25" s="446"/>
      <c r="O25" s="446"/>
      <c r="P25" s="446"/>
      <c r="Q25" s="446"/>
      <c r="R25" s="446"/>
      <c r="S25" s="446"/>
      <c r="T25" s="446"/>
      <c r="U25" s="446"/>
      <c r="V25" s="446"/>
      <c r="W25" s="446"/>
      <c r="X25" s="446"/>
      <c r="Y25" s="446"/>
      <c r="Z25" s="446"/>
      <c r="AA25" s="446"/>
      <c r="AB25" s="446"/>
      <c r="AC25" s="446"/>
      <c r="AD25" s="446"/>
      <c r="AE25" s="446"/>
      <c r="AF25" s="446"/>
      <c r="AG25" s="236"/>
      <c r="AH25" s="236"/>
      <c r="AI25" s="236"/>
      <c r="AJ25" s="236"/>
      <c r="AK25" s="236"/>
      <c r="AL25" s="235"/>
      <c r="AN25" s="192"/>
      <c r="AO25" s="192"/>
      <c r="AP25" s="192"/>
      <c r="AQ25" s="192"/>
      <c r="AR25" s="192"/>
      <c r="AS25" s="192"/>
      <c r="AT25" s="192"/>
    </row>
    <row r="26" spans="1:46" s="191" customFormat="1" ht="8.1" customHeight="1">
      <c r="A26" s="230"/>
      <c r="B26" s="446"/>
      <c r="C26" s="446"/>
      <c r="D26" s="446" t="s">
        <v>191</v>
      </c>
      <c r="E26" s="446"/>
      <c r="F26" s="446"/>
      <c r="G26" s="446"/>
      <c r="H26" s="446"/>
      <c r="I26" s="446"/>
      <c r="J26" s="446"/>
      <c r="K26" s="446"/>
      <c r="L26" s="446"/>
      <c r="M26" s="446"/>
      <c r="N26" s="446"/>
      <c r="O26" s="446"/>
      <c r="P26" s="446"/>
      <c r="Q26" s="446"/>
      <c r="R26" s="446"/>
      <c r="S26" s="446"/>
      <c r="T26" s="446"/>
      <c r="U26" s="446"/>
      <c r="V26" s="446"/>
      <c r="W26" s="446"/>
      <c r="X26" s="446"/>
      <c r="Y26" s="446"/>
      <c r="Z26" s="446"/>
      <c r="AA26" s="446"/>
      <c r="AB26" s="446"/>
      <c r="AC26" s="446"/>
      <c r="AD26" s="446"/>
      <c r="AE26" s="446"/>
      <c r="AF26" s="446"/>
      <c r="AG26" s="236"/>
      <c r="AH26" s="236"/>
      <c r="AI26" s="236"/>
      <c r="AJ26" s="236"/>
      <c r="AK26" s="236"/>
      <c r="AL26" s="235"/>
      <c r="AN26" s="192"/>
      <c r="AO26" s="192"/>
      <c r="AP26" s="192"/>
      <c r="AQ26" s="192"/>
      <c r="AR26" s="192"/>
      <c r="AS26" s="192"/>
      <c r="AT26" s="192"/>
    </row>
    <row r="27" spans="1:46" s="191" customFormat="1" ht="8.1" customHeight="1">
      <c r="A27" s="230"/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P27" s="446"/>
      <c r="Q27" s="446"/>
      <c r="R27" s="446"/>
      <c r="S27" s="446"/>
      <c r="T27" s="446"/>
      <c r="U27" s="446"/>
      <c r="V27" s="446"/>
      <c r="W27" s="446"/>
      <c r="X27" s="446"/>
      <c r="Y27" s="446"/>
      <c r="Z27" s="446"/>
      <c r="AA27" s="446"/>
      <c r="AB27" s="446"/>
      <c r="AC27" s="446"/>
      <c r="AD27" s="446"/>
      <c r="AE27" s="446"/>
      <c r="AF27" s="446"/>
      <c r="AG27" s="236"/>
      <c r="AH27" s="236"/>
      <c r="AI27" s="236"/>
      <c r="AJ27" s="236"/>
      <c r="AK27" s="236"/>
      <c r="AL27" s="235"/>
      <c r="AN27" s="192"/>
      <c r="AO27" s="192"/>
      <c r="AP27" s="192"/>
      <c r="AQ27" s="192"/>
      <c r="AR27" s="192"/>
      <c r="AS27" s="192"/>
      <c r="AT27" s="192"/>
    </row>
    <row r="28" spans="1:46" s="191" customFormat="1" ht="8.1" customHeight="1">
      <c r="A28" s="230"/>
      <c r="B28" s="446"/>
      <c r="C28" s="446" t="s">
        <v>85</v>
      </c>
      <c r="D28" s="446"/>
      <c r="E28" s="446"/>
      <c r="F28" s="446"/>
      <c r="G28" s="446"/>
      <c r="H28" s="446"/>
      <c r="I28" s="446"/>
      <c r="J28" s="446"/>
      <c r="K28" s="446"/>
      <c r="L28" s="446"/>
      <c r="M28" s="446"/>
      <c r="N28" s="446"/>
      <c r="O28" s="446"/>
      <c r="P28" s="446"/>
      <c r="Q28" s="446"/>
      <c r="R28" s="446"/>
      <c r="S28" s="446"/>
      <c r="T28" s="446"/>
      <c r="U28" s="446"/>
      <c r="V28" s="446"/>
      <c r="W28" s="446"/>
      <c r="X28" s="446"/>
      <c r="Y28" s="446"/>
      <c r="Z28" s="446"/>
      <c r="AA28" s="446"/>
      <c r="AB28" s="446"/>
      <c r="AC28" s="446"/>
      <c r="AD28" s="446"/>
      <c r="AE28" s="446"/>
      <c r="AF28" s="446"/>
      <c r="AG28" s="466">
        <f>SUM(AG29+AG30+AG31)</f>
        <v>-1849.3</v>
      </c>
      <c r="AH28" s="466">
        <f>SUM(AH29+AH30+AH31)</f>
        <v>0</v>
      </c>
      <c r="AI28" s="466">
        <f>SUM(AI29+AI30+AI31)</f>
        <v>0</v>
      </c>
      <c r="AJ28" s="466">
        <f>SUM(AJ29+AJ30+AJ31)</f>
        <v>0</v>
      </c>
      <c r="AK28" s="466">
        <f>SUM(AG28+AH28+AI28+AJ28)</f>
        <v>-1849.3</v>
      </c>
      <c r="AL28" s="235"/>
      <c r="AN28" s="192"/>
      <c r="AO28" s="192"/>
      <c r="AP28" s="192"/>
      <c r="AQ28" s="192"/>
      <c r="AR28" s="192"/>
      <c r="AS28" s="192"/>
      <c r="AT28" s="192"/>
    </row>
    <row r="29" spans="1:46" s="191" customFormat="1" ht="8.1" customHeight="1">
      <c r="A29" s="230"/>
      <c r="B29" s="446"/>
      <c r="C29" s="446"/>
      <c r="D29" s="446" t="s">
        <v>13</v>
      </c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V29" s="446"/>
      <c r="W29" s="446"/>
      <c r="X29" s="446"/>
      <c r="Y29" s="446"/>
      <c r="Z29" s="446"/>
      <c r="AA29" s="446"/>
      <c r="AB29" s="446"/>
      <c r="AC29" s="446"/>
      <c r="AD29" s="446"/>
      <c r="AE29" s="446"/>
      <c r="AF29" s="446"/>
      <c r="AG29" s="236">
        <v>-1849.3</v>
      </c>
      <c r="AH29" s="236"/>
      <c r="AI29" s="236"/>
      <c r="AJ29" s="236"/>
      <c r="AK29" s="236"/>
      <c r="AL29" s="235"/>
      <c r="AN29" s="192"/>
      <c r="AO29" s="192"/>
      <c r="AP29" s="192"/>
      <c r="AQ29" s="192"/>
      <c r="AR29" s="192"/>
      <c r="AS29" s="192"/>
      <c r="AT29" s="192"/>
    </row>
    <row r="30" spans="1:46" s="191" customFormat="1" ht="8.1" customHeight="1">
      <c r="A30" s="230"/>
      <c r="B30" s="446"/>
      <c r="C30" s="446"/>
      <c r="D30" s="446" t="s">
        <v>14</v>
      </c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P30" s="446"/>
      <c r="Q30" s="446"/>
      <c r="R30" s="446"/>
      <c r="S30" s="446"/>
      <c r="T30" s="446"/>
      <c r="U30" s="446"/>
      <c r="V30" s="446"/>
      <c r="W30" s="446"/>
      <c r="X30" s="446"/>
      <c r="Y30" s="446"/>
      <c r="Z30" s="446"/>
      <c r="AA30" s="446"/>
      <c r="AB30" s="446"/>
      <c r="AC30" s="446"/>
      <c r="AD30" s="446"/>
      <c r="AE30" s="446"/>
      <c r="AF30" s="446"/>
      <c r="AG30" s="236"/>
      <c r="AH30" s="236"/>
      <c r="AI30" s="236"/>
      <c r="AJ30" s="236"/>
      <c r="AK30" s="236"/>
      <c r="AL30" s="235"/>
      <c r="AN30" s="192"/>
      <c r="AO30" s="192"/>
      <c r="AP30" s="192"/>
      <c r="AQ30" s="192"/>
      <c r="AR30" s="192"/>
      <c r="AS30" s="192"/>
      <c r="AT30" s="192"/>
    </row>
    <row r="31" spans="1:46" s="191" customFormat="1" ht="8.1" customHeight="1">
      <c r="A31" s="230"/>
      <c r="B31" s="446"/>
      <c r="C31" s="446"/>
      <c r="D31" s="446" t="s">
        <v>15</v>
      </c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P31" s="446"/>
      <c r="Q31" s="446"/>
      <c r="R31" s="446"/>
      <c r="S31" s="446"/>
      <c r="T31" s="446"/>
      <c r="U31" s="446"/>
      <c r="V31" s="446"/>
      <c r="W31" s="446"/>
      <c r="X31" s="446"/>
      <c r="Y31" s="446"/>
      <c r="Z31" s="446"/>
      <c r="AA31" s="446"/>
      <c r="AB31" s="446"/>
      <c r="AC31" s="446"/>
      <c r="AD31" s="446"/>
      <c r="AE31" s="446"/>
      <c r="AF31" s="446"/>
      <c r="AG31" s="236"/>
      <c r="AH31" s="236"/>
      <c r="AI31" s="236"/>
      <c r="AJ31" s="236"/>
      <c r="AK31" s="236"/>
      <c r="AL31" s="235"/>
      <c r="AN31" s="192"/>
      <c r="AO31" s="192"/>
      <c r="AP31" s="192"/>
      <c r="AQ31" s="192"/>
      <c r="AR31" s="192"/>
      <c r="AS31" s="192"/>
      <c r="AT31" s="192"/>
    </row>
    <row r="32" spans="1:46" s="191" customFormat="1" ht="8.1" customHeight="1">
      <c r="A32" s="230"/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P32" s="446"/>
      <c r="Q32" s="446"/>
      <c r="R32" s="446"/>
      <c r="S32" s="446"/>
      <c r="T32" s="446"/>
      <c r="U32" s="446"/>
      <c r="V32" s="446"/>
      <c r="W32" s="446"/>
      <c r="X32" s="446"/>
      <c r="Y32" s="446"/>
      <c r="Z32" s="446"/>
      <c r="AA32" s="446"/>
      <c r="AB32" s="446"/>
      <c r="AC32" s="446"/>
      <c r="AD32" s="446"/>
      <c r="AE32" s="446"/>
      <c r="AF32" s="446"/>
      <c r="AG32" s="236"/>
      <c r="AH32" s="236"/>
      <c r="AI32" s="236"/>
      <c r="AJ32" s="236"/>
      <c r="AK32" s="236"/>
      <c r="AL32" s="235"/>
      <c r="AN32" s="192"/>
      <c r="AO32" s="192"/>
      <c r="AP32" s="192"/>
      <c r="AQ32" s="192"/>
      <c r="AR32" s="192"/>
      <c r="AS32" s="192"/>
      <c r="AT32" s="192"/>
    </row>
    <row r="33" spans="1:46" s="191" customFormat="1" ht="8.1" customHeight="1">
      <c r="A33" s="230"/>
      <c r="B33" s="446"/>
      <c r="C33" s="446" t="s">
        <v>86</v>
      </c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P33" s="446"/>
      <c r="Q33" s="446"/>
      <c r="R33" s="446"/>
      <c r="S33" s="446"/>
      <c r="T33" s="446"/>
      <c r="U33" s="446"/>
      <c r="V33" s="446"/>
      <c r="W33" s="446"/>
      <c r="X33" s="446"/>
      <c r="Y33" s="446"/>
      <c r="Z33" s="446"/>
      <c r="AA33" s="446"/>
      <c r="AB33" s="446"/>
      <c r="AC33" s="446"/>
      <c r="AD33" s="446"/>
      <c r="AE33" s="446"/>
      <c r="AF33" s="446"/>
      <c r="AG33" s="466">
        <f>SUM(AG34+AG35+AG36+AG37)</f>
        <v>-2.427E-2</v>
      </c>
      <c r="AH33" s="466">
        <f>SUM(AH34+AH35+AH36+AH37)</f>
        <v>0</v>
      </c>
      <c r="AI33" s="466">
        <f>SUM(AI34+AI35+AI36+AI37)</f>
        <v>-10.000000000014552</v>
      </c>
      <c r="AJ33" s="466">
        <f>SUM(AJ34+AJ35+AJ36+AJ37)</f>
        <v>0</v>
      </c>
      <c r="AK33" s="466">
        <f>SUM(AG33+AH33+AI33+AJ33)</f>
        <v>-10.024270000014551</v>
      </c>
      <c r="AL33" s="235"/>
      <c r="AN33" s="192"/>
      <c r="AO33" s="192"/>
      <c r="AP33" s="192"/>
      <c r="AQ33" s="192"/>
      <c r="AR33" s="192"/>
      <c r="AS33" s="192"/>
      <c r="AT33" s="192"/>
    </row>
    <row r="34" spans="1:46" s="191" customFormat="1" ht="8.1" customHeight="1">
      <c r="A34" s="230"/>
      <c r="B34" s="446"/>
      <c r="C34" s="446"/>
      <c r="D34" s="446" t="s">
        <v>209</v>
      </c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P34" s="446"/>
      <c r="Q34" s="446"/>
      <c r="R34" s="446"/>
      <c r="S34" s="446"/>
      <c r="T34" s="446"/>
      <c r="U34" s="446"/>
      <c r="V34" s="446"/>
      <c r="W34" s="446"/>
      <c r="X34" s="446"/>
      <c r="Y34" s="446"/>
      <c r="Z34" s="446"/>
      <c r="AA34" s="446"/>
      <c r="AB34" s="446"/>
      <c r="AC34" s="446"/>
      <c r="AD34" s="446"/>
      <c r="AE34" s="446"/>
      <c r="AF34" s="446"/>
      <c r="AG34" s="236"/>
      <c r="AH34" s="236"/>
      <c r="AI34" s="448">
        <f>EF_04!AK88</f>
        <v>-10.000000000014552</v>
      </c>
      <c r="AJ34" s="236"/>
      <c r="AK34" s="236"/>
      <c r="AL34" s="235"/>
      <c r="AN34" s="192"/>
      <c r="AO34" s="192"/>
      <c r="AP34" s="192"/>
      <c r="AQ34" s="192"/>
      <c r="AR34" s="192"/>
      <c r="AS34" s="192"/>
      <c r="AT34" s="192"/>
    </row>
    <row r="35" spans="1:46" s="191" customFormat="1" ht="8.1" customHeight="1">
      <c r="A35" s="230"/>
      <c r="B35" s="447"/>
      <c r="C35" s="447"/>
      <c r="D35" s="446" t="s">
        <v>207</v>
      </c>
      <c r="E35" s="447"/>
      <c r="F35" s="447"/>
      <c r="G35" s="447"/>
      <c r="H35" s="447"/>
      <c r="I35" s="447"/>
      <c r="J35" s="447"/>
      <c r="K35" s="447"/>
      <c r="L35" s="447"/>
      <c r="M35" s="447"/>
      <c r="N35" s="447"/>
      <c r="O35" s="447"/>
      <c r="P35" s="447"/>
      <c r="Q35" s="447"/>
      <c r="R35" s="447"/>
      <c r="S35" s="447"/>
      <c r="T35" s="447"/>
      <c r="U35" s="447"/>
      <c r="V35" s="447"/>
      <c r="W35" s="447"/>
      <c r="X35" s="447"/>
      <c r="Y35" s="447"/>
      <c r="Z35" s="447"/>
      <c r="AA35" s="447"/>
      <c r="AB35" s="447"/>
      <c r="AC35" s="447"/>
      <c r="AD35" s="447"/>
      <c r="AE35" s="447"/>
      <c r="AF35" s="447"/>
      <c r="AG35" s="236">
        <v>-2.427E-2</v>
      </c>
      <c r="AH35" s="448">
        <f>AI22</f>
        <v>0</v>
      </c>
      <c r="AI35" s="448">
        <f>IF(AI22&lt;0,ABS(AI22))+IF(AI22&gt;0,(-AI22))</f>
        <v>0</v>
      </c>
      <c r="AJ35" s="236"/>
      <c r="AK35" s="236"/>
      <c r="AL35" s="235"/>
      <c r="AN35" s="192"/>
      <c r="AO35" s="192"/>
      <c r="AP35" s="192"/>
      <c r="AQ35" s="192"/>
      <c r="AR35" s="192"/>
      <c r="AS35" s="192"/>
      <c r="AT35" s="192"/>
    </row>
    <row r="36" spans="1:46" s="191" customFormat="1" ht="8.1" customHeight="1">
      <c r="A36" s="230"/>
      <c r="B36" s="446"/>
      <c r="C36" s="446"/>
      <c r="D36" s="446" t="s">
        <v>192</v>
      </c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P36" s="446"/>
      <c r="Q36" s="446"/>
      <c r="R36" s="446"/>
      <c r="S36" s="446"/>
      <c r="T36" s="446"/>
      <c r="U36" s="446"/>
      <c r="V36" s="446"/>
      <c r="W36" s="446"/>
      <c r="X36" s="446"/>
      <c r="Y36" s="446"/>
      <c r="Z36" s="446"/>
      <c r="AA36" s="446"/>
      <c r="AB36" s="446"/>
      <c r="AC36" s="446"/>
      <c r="AD36" s="446"/>
      <c r="AE36" s="446"/>
      <c r="AF36" s="446"/>
      <c r="AG36" s="236"/>
      <c r="AH36" s="236"/>
      <c r="AI36" s="236"/>
      <c r="AJ36" s="236"/>
      <c r="AK36" s="236"/>
      <c r="AL36" s="235"/>
      <c r="AN36" s="192"/>
      <c r="AO36" s="192"/>
      <c r="AP36" s="192"/>
      <c r="AQ36" s="192"/>
      <c r="AR36" s="192"/>
      <c r="AS36" s="192"/>
      <c r="AT36" s="192"/>
    </row>
    <row r="37" spans="1:46" s="191" customFormat="1" ht="8.1" customHeight="1">
      <c r="A37" s="230"/>
      <c r="B37" s="446"/>
      <c r="C37" s="446"/>
      <c r="D37" s="446" t="s">
        <v>18</v>
      </c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P37" s="446"/>
      <c r="Q37" s="446"/>
      <c r="R37" s="446"/>
      <c r="S37" s="446"/>
      <c r="T37" s="446"/>
      <c r="U37" s="446"/>
      <c r="V37" s="446"/>
      <c r="W37" s="446"/>
      <c r="X37" s="446"/>
      <c r="Y37" s="446"/>
      <c r="Z37" s="446"/>
      <c r="AA37" s="446"/>
      <c r="AB37" s="446"/>
      <c r="AC37" s="446"/>
      <c r="AD37" s="446"/>
      <c r="AE37" s="446"/>
      <c r="AF37" s="446"/>
      <c r="AG37" s="236"/>
      <c r="AH37" s="236"/>
      <c r="AI37" s="236"/>
      <c r="AJ37" s="236"/>
      <c r="AK37" s="236"/>
      <c r="AL37" s="235"/>
      <c r="AN37" s="192"/>
      <c r="AO37" s="192"/>
      <c r="AP37" s="192"/>
      <c r="AQ37" s="192"/>
      <c r="AR37" s="192"/>
      <c r="AS37" s="192"/>
      <c r="AT37" s="192"/>
    </row>
    <row r="38" spans="1:46" s="191" customFormat="1" ht="8.1" customHeight="1">
      <c r="A38" s="230"/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6"/>
      <c r="Q38" s="446"/>
      <c r="R38" s="446"/>
      <c r="S38" s="446"/>
      <c r="T38" s="446"/>
      <c r="U38" s="446"/>
      <c r="V38" s="446"/>
      <c r="W38" s="446"/>
      <c r="X38" s="446"/>
      <c r="Y38" s="446"/>
      <c r="Z38" s="446"/>
      <c r="AA38" s="446"/>
      <c r="AB38" s="446"/>
      <c r="AC38" s="446"/>
      <c r="AD38" s="446"/>
      <c r="AE38" s="446"/>
      <c r="AF38" s="446"/>
      <c r="AG38" s="236"/>
      <c r="AH38" s="236"/>
      <c r="AI38" s="236"/>
      <c r="AJ38" s="236"/>
      <c r="AK38" s="236"/>
      <c r="AL38" s="235"/>
      <c r="AN38" s="192"/>
      <c r="AO38" s="192"/>
      <c r="AP38" s="192"/>
      <c r="AQ38" s="192"/>
      <c r="AR38" s="192"/>
      <c r="AS38" s="192"/>
      <c r="AT38" s="192"/>
    </row>
    <row r="39" spans="1:46" s="191" customFormat="1" ht="8.1" customHeight="1">
      <c r="A39" s="230"/>
      <c r="B39" s="445" t="s">
        <v>260</v>
      </c>
      <c r="C39" s="445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  <c r="O39" s="445"/>
      <c r="P39" s="445"/>
      <c r="Q39" s="445"/>
      <c r="R39" s="445"/>
      <c r="S39" s="445"/>
      <c r="T39" s="445"/>
      <c r="U39" s="445"/>
      <c r="V39" s="445"/>
      <c r="W39" s="445"/>
      <c r="X39" s="445"/>
      <c r="Y39" s="445"/>
      <c r="Z39" s="445"/>
      <c r="AA39" s="445"/>
      <c r="AB39" s="445"/>
      <c r="AC39" s="445"/>
      <c r="AD39" s="445"/>
      <c r="AE39" s="445"/>
      <c r="AF39" s="445"/>
      <c r="AG39" s="466">
        <f>SUM(AG22+AG24+AG28+AG33)</f>
        <v>7433.5757299999996</v>
      </c>
      <c r="AH39" s="466">
        <f>SUM(AH22+AH24+AH28+AH33)</f>
        <v>0</v>
      </c>
      <c r="AI39" s="466">
        <f>SUM(AI22+AI24+AI28+AI33)</f>
        <v>-10.000000000014552</v>
      </c>
      <c r="AJ39" s="466">
        <f>SUM(AJ22+AJ24+AJ28+AJ33)</f>
        <v>0</v>
      </c>
      <c r="AK39" s="466">
        <f>SUM(AG39+AH39+AI39+AJ39)</f>
        <v>7423.575729999985</v>
      </c>
      <c r="AL39" s="235"/>
      <c r="AM39" s="237">
        <f>ABS(AK39)-ABS(EF_02!AE91)</f>
        <v>-2.4270000015349069E-2</v>
      </c>
      <c r="AN39" s="192"/>
      <c r="AO39" s="192"/>
      <c r="AP39" s="192"/>
      <c r="AQ39" s="192"/>
      <c r="AR39" s="192"/>
      <c r="AS39" s="192"/>
      <c r="AT39" s="192"/>
    </row>
    <row r="40" spans="1:46" s="191" customFormat="1" ht="8.1" customHeight="1">
      <c r="A40" s="230"/>
      <c r="B40" s="445"/>
      <c r="C40" s="445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236"/>
      <c r="AH40" s="236"/>
      <c r="AI40" s="236"/>
      <c r="AJ40" s="236"/>
      <c r="AK40" s="236"/>
      <c r="AL40" s="235"/>
      <c r="AM40" s="237">
        <f>AK39-EF_02!AE91</f>
        <v>-2.4270000015349069E-2</v>
      </c>
      <c r="AN40" s="192"/>
      <c r="AO40" s="192"/>
      <c r="AP40" s="192"/>
      <c r="AQ40" s="192"/>
      <c r="AR40" s="192"/>
      <c r="AS40" s="192"/>
      <c r="AT40" s="192"/>
    </row>
    <row r="41" spans="1:46" s="191" customFormat="1" ht="8.1" customHeight="1">
      <c r="A41" s="230"/>
      <c r="B41" s="446"/>
      <c r="C41" s="446" t="s">
        <v>261</v>
      </c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446"/>
      <c r="P41" s="446"/>
      <c r="Q41" s="446"/>
      <c r="R41" s="44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446"/>
      <c r="AD41" s="446"/>
      <c r="AE41" s="446"/>
      <c r="AF41" s="446"/>
      <c r="AG41" s="466">
        <f>SUM(AG42+AG43+AG44)</f>
        <v>4900.7</v>
      </c>
      <c r="AH41" s="466">
        <f>SUM(AH42+AH43+AH44)</f>
        <v>0</v>
      </c>
      <c r="AI41" s="466">
        <f>SUM(AI42+AI43+AI44)</f>
        <v>0</v>
      </c>
      <c r="AJ41" s="466">
        <f>SUM(AJ42+AJ43+AJ44)</f>
        <v>0</v>
      </c>
      <c r="AK41" s="466">
        <f>SUM(AG41+AH41+AI41+AJ41)</f>
        <v>4900.7</v>
      </c>
      <c r="AL41" s="235"/>
      <c r="AN41" s="475"/>
      <c r="AO41" s="192"/>
      <c r="AP41" s="192"/>
      <c r="AQ41" s="192"/>
      <c r="AR41" s="192"/>
      <c r="AS41" s="192"/>
      <c r="AT41" s="192"/>
    </row>
    <row r="42" spans="1:46" s="191" customFormat="1" ht="8.1" customHeight="1">
      <c r="A42" s="230"/>
      <c r="B42" s="446"/>
      <c r="C42" s="446"/>
      <c r="D42" s="446" t="s">
        <v>13</v>
      </c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C42" s="446"/>
      <c r="AD42" s="446"/>
      <c r="AE42" s="446"/>
      <c r="AF42" s="446"/>
      <c r="AG42" s="236">
        <v>4900.7</v>
      </c>
      <c r="AH42" s="236"/>
      <c r="AI42" s="236"/>
      <c r="AJ42" s="236"/>
      <c r="AK42" s="236"/>
      <c r="AL42" s="235"/>
      <c r="AN42" s="192"/>
      <c r="AO42" s="192"/>
      <c r="AP42" s="192"/>
      <c r="AQ42" s="192"/>
      <c r="AR42" s="192"/>
      <c r="AS42" s="192"/>
      <c r="AT42" s="192"/>
    </row>
    <row r="43" spans="1:46" s="191" customFormat="1" ht="8.1" customHeight="1">
      <c r="A43" s="230"/>
      <c r="B43" s="446"/>
      <c r="C43" s="446"/>
      <c r="D43" s="446" t="s">
        <v>14</v>
      </c>
      <c r="E43" s="446"/>
      <c r="F43" s="446"/>
      <c r="G43" s="446"/>
      <c r="H43" s="446"/>
      <c r="I43" s="446"/>
      <c r="J43" s="446"/>
      <c r="K43" s="446"/>
      <c r="L43" s="446"/>
      <c r="M43" s="446"/>
      <c r="N43" s="446"/>
      <c r="O43" s="446"/>
      <c r="P43" s="446"/>
      <c r="Q43" s="446"/>
      <c r="R43" s="44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C43" s="446"/>
      <c r="AD43" s="446"/>
      <c r="AE43" s="446"/>
      <c r="AF43" s="446"/>
      <c r="AG43" s="236">
        <f>+EF_02!AG77</f>
        <v>0</v>
      </c>
      <c r="AH43" s="236"/>
      <c r="AI43" s="236"/>
      <c r="AJ43" s="236"/>
      <c r="AK43" s="236"/>
      <c r="AL43" s="235"/>
      <c r="AN43" s="192"/>
      <c r="AO43" s="192"/>
      <c r="AP43" s="192"/>
      <c r="AQ43" s="192"/>
      <c r="AR43" s="192"/>
      <c r="AS43" s="192"/>
      <c r="AT43" s="192"/>
    </row>
    <row r="44" spans="1:46" s="191" customFormat="1" ht="8.1" customHeight="1">
      <c r="A44" s="230"/>
      <c r="B44" s="446"/>
      <c r="C44" s="446"/>
      <c r="D44" s="446" t="s">
        <v>15</v>
      </c>
      <c r="E44" s="446"/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C44" s="446"/>
      <c r="AD44" s="446"/>
      <c r="AE44" s="446"/>
      <c r="AF44" s="446"/>
      <c r="AG44" s="236">
        <f>+EF_02!AG78</f>
        <v>0</v>
      </c>
      <c r="AH44" s="236"/>
      <c r="AI44" s="236"/>
      <c r="AJ44" s="236"/>
      <c r="AK44" s="236"/>
      <c r="AL44" s="235"/>
      <c r="AN44" s="192"/>
      <c r="AO44" s="192"/>
      <c r="AP44" s="192"/>
      <c r="AQ44" s="192"/>
      <c r="AR44" s="192"/>
      <c r="AS44" s="192"/>
      <c r="AT44" s="192"/>
    </row>
    <row r="45" spans="1:46" s="191" customFormat="1" ht="8.1" customHeight="1">
      <c r="A45" s="230"/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L45" s="446"/>
      <c r="M45" s="446"/>
      <c r="N45" s="446"/>
      <c r="O45" s="446"/>
      <c r="P45" s="446"/>
      <c r="Q45" s="446"/>
      <c r="R45" s="44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C45" s="446"/>
      <c r="AD45" s="446"/>
      <c r="AE45" s="446"/>
      <c r="AF45" s="446"/>
      <c r="AG45" s="236"/>
      <c r="AH45" s="236"/>
      <c r="AI45" s="236"/>
      <c r="AJ45" s="236"/>
      <c r="AK45" s="236"/>
      <c r="AL45" s="235"/>
      <c r="AN45" s="192"/>
      <c r="AO45" s="192"/>
      <c r="AP45" s="192"/>
      <c r="AQ45" s="192"/>
      <c r="AR45" s="192"/>
      <c r="AS45" s="192"/>
      <c r="AT45" s="192"/>
    </row>
    <row r="46" spans="1:46" s="191" customFormat="1" ht="8.1" customHeight="1">
      <c r="A46" s="230"/>
      <c r="B46" s="446"/>
      <c r="C46" s="446" t="s">
        <v>86</v>
      </c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6"/>
      <c r="Q46" s="446"/>
      <c r="R46" s="44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C46" s="446"/>
      <c r="AD46" s="446"/>
      <c r="AE46" s="446"/>
      <c r="AF46" s="446"/>
      <c r="AG46" s="466">
        <f>SUM(AG47+AG48+AG49+AG50)</f>
        <v>0</v>
      </c>
      <c r="AH46" s="466">
        <f>SUM(AH47+AH48+AH49+AH50)</f>
        <v>-1.4551915228366852E-11</v>
      </c>
      <c r="AI46" s="466">
        <f>SUM(AI47+AI48+AI49+AI50)</f>
        <v>10</v>
      </c>
      <c r="AJ46" s="466">
        <f>SUM(AJ47+AJ48+AJ49+AJ50)</f>
        <v>0</v>
      </c>
      <c r="AK46" s="466">
        <f>SUM(AG46+AH46+AI46+AJ46)</f>
        <v>9.9999999999854481</v>
      </c>
      <c r="AL46" s="235"/>
      <c r="AN46" s="192"/>
      <c r="AO46" s="192"/>
      <c r="AP46" s="192"/>
      <c r="AQ46" s="192"/>
      <c r="AR46" s="192"/>
      <c r="AS46" s="192"/>
      <c r="AT46" s="192"/>
    </row>
    <row r="47" spans="1:46" s="191" customFormat="1" ht="8.1" customHeight="1">
      <c r="A47" s="230"/>
      <c r="B47" s="446"/>
      <c r="C47" s="446"/>
      <c r="D47" s="446" t="s">
        <v>209</v>
      </c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  <c r="U47" s="446"/>
      <c r="V47" s="446"/>
      <c r="W47" s="446"/>
      <c r="X47" s="446"/>
      <c r="Y47" s="446"/>
      <c r="Z47" s="446"/>
      <c r="AA47" s="446"/>
      <c r="AB47" s="446"/>
      <c r="AC47" s="446"/>
      <c r="AD47" s="446"/>
      <c r="AE47" s="446"/>
      <c r="AF47" s="446"/>
      <c r="AG47" s="236"/>
      <c r="AH47" s="236">
        <v>10</v>
      </c>
      <c r="AI47" s="448">
        <f>+EF_03!AV88</f>
        <v>-1.4551915228366852E-11</v>
      </c>
      <c r="AJ47" s="236"/>
      <c r="AK47" s="236"/>
      <c r="AL47" s="235"/>
      <c r="AN47" s="192"/>
      <c r="AO47" s="192"/>
      <c r="AP47" s="192"/>
      <c r="AQ47" s="192"/>
      <c r="AR47" s="192"/>
      <c r="AS47" s="192"/>
      <c r="AT47" s="192"/>
    </row>
    <row r="48" spans="1:46" s="191" customFormat="1" ht="8.1" customHeight="1">
      <c r="A48" s="230"/>
      <c r="B48" s="447"/>
      <c r="C48" s="447"/>
      <c r="D48" s="446" t="s">
        <v>207</v>
      </c>
      <c r="E48" s="447"/>
      <c r="F48" s="447"/>
      <c r="G48" s="447"/>
      <c r="H48" s="447"/>
      <c r="I48" s="447"/>
      <c r="J48" s="447"/>
      <c r="K48" s="447"/>
      <c r="L48" s="447"/>
      <c r="M48" s="447"/>
      <c r="N48" s="447"/>
      <c r="O48" s="447"/>
      <c r="P48" s="447"/>
      <c r="Q48" s="447"/>
      <c r="R48" s="447"/>
      <c r="S48" s="447"/>
      <c r="T48" s="447"/>
      <c r="U48" s="447"/>
      <c r="V48" s="447"/>
      <c r="W48" s="447"/>
      <c r="X48" s="447"/>
      <c r="Y48" s="447"/>
      <c r="Z48" s="447"/>
      <c r="AA48" s="447"/>
      <c r="AB48" s="447"/>
      <c r="AC48" s="447"/>
      <c r="AD48" s="447"/>
      <c r="AE48" s="447"/>
      <c r="AF48" s="447"/>
      <c r="AG48" s="236"/>
      <c r="AH48" s="448">
        <f>AI39</f>
        <v>-10.000000000014552</v>
      </c>
      <c r="AI48" s="448">
        <f>IF(AI39&lt;0,ABS(AI39))+IF(AI39&gt;0,(-AI39))</f>
        <v>10.000000000014552</v>
      </c>
      <c r="AJ48" s="236"/>
      <c r="AK48" s="236"/>
      <c r="AL48" s="235"/>
      <c r="AN48" s="192"/>
      <c r="AO48" s="192"/>
      <c r="AP48" s="192"/>
      <c r="AQ48" s="192"/>
      <c r="AR48" s="192"/>
      <c r="AS48" s="192"/>
      <c r="AT48" s="192"/>
    </row>
    <row r="49" spans="1:46" s="191" customFormat="1" ht="8.1" customHeight="1">
      <c r="A49" s="230"/>
      <c r="B49" s="446"/>
      <c r="C49" s="446"/>
      <c r="D49" s="446" t="s">
        <v>192</v>
      </c>
      <c r="E49" s="446"/>
      <c r="F49" s="446"/>
      <c r="G49" s="446"/>
      <c r="H49" s="446"/>
      <c r="I49" s="446"/>
      <c r="J49" s="446"/>
      <c r="K49" s="446"/>
      <c r="L49" s="446"/>
      <c r="M49" s="446"/>
      <c r="N49" s="446"/>
      <c r="O49" s="446"/>
      <c r="P49" s="446"/>
      <c r="Q49" s="446"/>
      <c r="R49" s="446"/>
      <c r="S49" s="446"/>
      <c r="T49" s="446"/>
      <c r="U49" s="446"/>
      <c r="V49" s="446"/>
      <c r="W49" s="446"/>
      <c r="X49" s="446"/>
      <c r="Y49" s="446"/>
      <c r="Z49" s="446"/>
      <c r="AA49" s="446"/>
      <c r="AB49" s="446"/>
      <c r="AC49" s="446"/>
      <c r="AD49" s="446"/>
      <c r="AE49" s="446"/>
      <c r="AF49" s="446"/>
      <c r="AG49" s="236"/>
      <c r="AH49" s="236"/>
      <c r="AI49" s="236"/>
      <c r="AJ49" s="236">
        <f>+EF_02!AG83</f>
        <v>0</v>
      </c>
      <c r="AK49" s="236"/>
      <c r="AL49" s="235"/>
      <c r="AN49" s="192"/>
      <c r="AO49" s="192"/>
      <c r="AP49" s="192"/>
      <c r="AQ49" s="192"/>
      <c r="AR49" s="192"/>
      <c r="AS49" s="192"/>
      <c r="AT49" s="192"/>
    </row>
    <row r="50" spans="1:46" s="191" customFormat="1" ht="8.1" customHeight="1">
      <c r="A50" s="230"/>
      <c r="B50" s="446"/>
      <c r="C50" s="446"/>
      <c r="D50" s="446" t="s">
        <v>18</v>
      </c>
      <c r="E50" s="446"/>
      <c r="F50" s="446"/>
      <c r="G50" s="446"/>
      <c r="H50" s="446"/>
      <c r="I50" s="446"/>
      <c r="J50" s="446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  <c r="W50" s="446"/>
      <c r="X50" s="446"/>
      <c r="Y50" s="446"/>
      <c r="Z50" s="446"/>
      <c r="AA50" s="446"/>
      <c r="AB50" s="446"/>
      <c r="AC50" s="446"/>
      <c r="AD50" s="446"/>
      <c r="AE50" s="446"/>
      <c r="AF50" s="446"/>
      <c r="AG50" s="236"/>
      <c r="AH50" s="236"/>
      <c r="AI50" s="236"/>
      <c r="AJ50" s="236">
        <f>+EF_02!AG84</f>
        <v>0</v>
      </c>
      <c r="AK50" s="236"/>
      <c r="AL50" s="235"/>
      <c r="AN50" s="192"/>
      <c r="AO50" s="192"/>
      <c r="AP50" s="192"/>
      <c r="AQ50" s="192"/>
      <c r="AR50" s="192"/>
      <c r="AS50" s="192"/>
      <c r="AT50" s="192"/>
    </row>
    <row r="51" spans="1:46" s="191" customFormat="1" ht="8.1" customHeight="1">
      <c r="A51" s="230"/>
      <c r="B51" s="446"/>
      <c r="C51" s="446"/>
      <c r="D51" s="446"/>
      <c r="E51" s="446"/>
      <c r="F51" s="446"/>
      <c r="G51" s="446"/>
      <c r="H51" s="446"/>
      <c r="I51" s="446"/>
      <c r="J51" s="446"/>
      <c r="K51" s="446"/>
      <c r="L51" s="446"/>
      <c r="M51" s="446"/>
      <c r="N51" s="446"/>
      <c r="O51" s="446"/>
      <c r="P51" s="446"/>
      <c r="Q51" s="446"/>
      <c r="R51" s="446"/>
      <c r="S51" s="446"/>
      <c r="T51" s="446"/>
      <c r="U51" s="446"/>
      <c r="V51" s="446"/>
      <c r="W51" s="446"/>
      <c r="X51" s="446"/>
      <c r="Y51" s="446"/>
      <c r="Z51" s="446"/>
      <c r="AA51" s="446"/>
      <c r="AB51" s="446"/>
      <c r="AC51" s="446"/>
      <c r="AD51" s="446"/>
      <c r="AE51" s="446"/>
      <c r="AF51" s="446"/>
      <c r="AG51" s="236"/>
      <c r="AH51" s="236"/>
      <c r="AI51" s="236"/>
      <c r="AJ51" s="236"/>
      <c r="AK51" s="236"/>
      <c r="AL51" s="235"/>
      <c r="AN51" s="192"/>
      <c r="AO51" s="192"/>
      <c r="AP51" s="192"/>
      <c r="AQ51" s="192"/>
      <c r="AR51" s="192"/>
      <c r="AS51" s="192"/>
      <c r="AT51" s="192"/>
    </row>
    <row r="52" spans="1:46" s="191" customFormat="1" ht="8.1" customHeight="1">
      <c r="A52" s="230"/>
      <c r="B52" s="445" t="s">
        <v>262</v>
      </c>
      <c r="C52" s="445"/>
      <c r="D52" s="445"/>
      <c r="E52" s="445"/>
      <c r="F52" s="445"/>
      <c r="G52" s="445"/>
      <c r="H52" s="445"/>
      <c r="I52" s="445"/>
      <c r="J52" s="445"/>
      <c r="K52" s="445"/>
      <c r="L52" s="445"/>
      <c r="M52" s="445"/>
      <c r="N52" s="445"/>
      <c r="O52" s="445"/>
      <c r="P52" s="445"/>
      <c r="Q52" s="445"/>
      <c r="R52" s="445"/>
      <c r="S52" s="445"/>
      <c r="T52" s="445"/>
      <c r="U52" s="445"/>
      <c r="V52" s="445"/>
      <c r="W52" s="445"/>
      <c r="X52" s="445"/>
      <c r="Y52" s="445"/>
      <c r="Z52" s="445"/>
      <c r="AA52" s="445"/>
      <c r="AB52" s="445"/>
      <c r="AC52" s="445"/>
      <c r="AD52" s="445"/>
      <c r="AE52" s="445"/>
      <c r="AF52" s="445"/>
      <c r="AG52" s="466">
        <f>SUM(+AG39+AG41+AG46)</f>
        <v>12334.275729999999</v>
      </c>
      <c r="AH52" s="466">
        <f>SUM(+AH39+AH41+AH46)</f>
        <v>-1.4551915228366852E-11</v>
      </c>
      <c r="AI52" s="466">
        <f>SUM(+AI39+AI41+AI46)</f>
        <v>-1.4551915228366852E-11</v>
      </c>
      <c r="AJ52" s="466">
        <f>SUM(+AJ39+AJ41+AJ46)</f>
        <v>0</v>
      </c>
      <c r="AK52" s="466">
        <f>SUM(AG52+AH52+AI52+AJ52)</f>
        <v>12334.27572999997</v>
      </c>
      <c r="AL52" s="235"/>
      <c r="AM52" s="304">
        <f>ABS(AK52)-ABS(EF_02!AC104)</f>
        <v>12334.27572999997</v>
      </c>
      <c r="AN52" s="192"/>
      <c r="AO52" s="192"/>
      <c r="AP52" s="192"/>
      <c r="AQ52" s="192"/>
      <c r="AR52" s="192"/>
      <c r="AS52" s="192"/>
      <c r="AT52" s="192"/>
    </row>
    <row r="53" spans="1:46" s="191" customFormat="1" ht="8.1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9"/>
      <c r="AH53" s="239"/>
      <c r="AI53" s="239"/>
      <c r="AJ53" s="239"/>
      <c r="AK53" s="239"/>
      <c r="AL53" s="238"/>
      <c r="AM53" s="304">
        <f>AK52-EF_02!AC104</f>
        <v>12334.27572999997</v>
      </c>
      <c r="AN53" s="192"/>
      <c r="AO53" s="192"/>
      <c r="AP53" s="192"/>
      <c r="AQ53" s="192"/>
      <c r="AR53" s="192"/>
      <c r="AS53" s="192"/>
      <c r="AT53" s="192"/>
    </row>
    <row r="54" spans="1:46" s="191" customFormat="1" ht="8.1" customHeight="1"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102"/>
      <c r="AH54" s="102"/>
      <c r="AI54" s="101"/>
      <c r="AJ54" s="101"/>
      <c r="AK54" s="241"/>
      <c r="AL54" s="241"/>
      <c r="AN54" s="192"/>
      <c r="AO54" s="192"/>
      <c r="AP54" s="192"/>
      <c r="AQ54" s="192"/>
      <c r="AR54" s="192"/>
      <c r="AS54" s="192"/>
      <c r="AT54" s="192"/>
    </row>
    <row r="55" spans="1:46" s="191" customFormat="1" ht="8.1" customHeight="1"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102"/>
      <c r="AH55" s="102"/>
      <c r="AI55" s="101"/>
      <c r="AJ55" s="101"/>
      <c r="AK55" s="241"/>
      <c r="AL55" s="241"/>
      <c r="AN55" s="192"/>
      <c r="AO55" s="192"/>
      <c r="AP55" s="192"/>
      <c r="AQ55" s="192"/>
      <c r="AR55" s="192"/>
      <c r="AS55" s="192"/>
      <c r="AT55" s="192"/>
    </row>
    <row r="56" spans="1:46" s="191" customFormat="1" ht="8.1" customHeight="1"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102"/>
      <c r="AH56" s="102"/>
      <c r="AI56" s="101"/>
      <c r="AJ56" s="101"/>
      <c r="AK56" s="241"/>
      <c r="AL56" s="241"/>
      <c r="AN56" s="192"/>
      <c r="AO56" s="192"/>
      <c r="AP56" s="192"/>
      <c r="AQ56" s="192"/>
      <c r="AR56" s="192"/>
      <c r="AS56" s="192"/>
      <c r="AT56" s="192"/>
    </row>
    <row r="57" spans="1:46" s="191" customFormat="1" ht="8.1" customHeight="1"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477"/>
      <c r="AH57" s="102"/>
      <c r="AI57" s="101"/>
      <c r="AJ57" s="101"/>
      <c r="AK57" s="241"/>
      <c r="AL57" s="241"/>
      <c r="AN57" s="192"/>
      <c r="AO57" s="192"/>
      <c r="AP57" s="192"/>
      <c r="AQ57" s="192"/>
      <c r="AR57" s="192"/>
      <c r="AS57" s="192"/>
      <c r="AT57" s="192"/>
    </row>
    <row r="58" spans="1:46" s="191" customFormat="1" ht="8.1" customHeight="1"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102"/>
      <c r="AH58" s="102"/>
      <c r="AI58" s="101"/>
      <c r="AJ58" s="101"/>
      <c r="AK58" s="241"/>
      <c r="AL58" s="241"/>
      <c r="AN58" s="192"/>
      <c r="AO58" s="192"/>
      <c r="AP58" s="192"/>
      <c r="AQ58" s="192"/>
      <c r="AR58" s="192"/>
      <c r="AS58" s="192"/>
      <c r="AT58" s="192"/>
    </row>
    <row r="59" spans="1:46" s="191" customFormat="1" ht="8.1" customHeight="1"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102"/>
      <c r="AH59" s="102"/>
      <c r="AI59" s="101"/>
      <c r="AJ59" s="101"/>
      <c r="AK59" s="241"/>
      <c r="AL59" s="241"/>
      <c r="AN59" s="192"/>
      <c r="AO59" s="192"/>
      <c r="AP59" s="192"/>
      <c r="AQ59" s="192"/>
      <c r="AR59" s="192"/>
      <c r="AS59" s="192"/>
      <c r="AT59" s="192"/>
    </row>
    <row r="60" spans="1:46" s="243" customFormat="1" ht="8.1" customHeight="1">
      <c r="A60" s="186" t="s">
        <v>21</v>
      </c>
      <c r="B60" s="186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/>
      <c r="AB60" s="186"/>
      <c r="AC60" s="186"/>
      <c r="AD60" s="186"/>
      <c r="AE60" s="186"/>
      <c r="AF60" s="186"/>
      <c r="AG60" s="242"/>
      <c r="AH60" s="242"/>
      <c r="AI60" s="242"/>
      <c r="AJ60" s="242"/>
      <c r="AK60" s="242"/>
      <c r="AL60" s="242"/>
      <c r="AN60" s="244"/>
      <c r="AO60" s="244"/>
      <c r="AP60" s="244"/>
      <c r="AQ60" s="244"/>
      <c r="AR60" s="244"/>
      <c r="AS60" s="244"/>
      <c r="AT60" s="244"/>
    </row>
    <row r="61" spans="1:46" s="243" customFormat="1" ht="8.1" customHeight="1">
      <c r="A61" s="245" t="s">
        <v>257</v>
      </c>
      <c r="B61" s="187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86"/>
      <c r="AC61" s="186"/>
      <c r="AD61" s="186"/>
      <c r="AE61" s="186"/>
      <c r="AF61" s="186"/>
      <c r="AG61" s="242"/>
      <c r="AH61" s="242"/>
      <c r="AI61" s="242"/>
      <c r="AJ61" s="242"/>
      <c r="AK61" s="242"/>
      <c r="AL61" s="242"/>
      <c r="AN61" s="244"/>
      <c r="AO61" s="244"/>
      <c r="AP61" s="244"/>
      <c r="AQ61" s="244"/>
      <c r="AR61" s="244"/>
      <c r="AS61" s="244"/>
      <c r="AT61" s="244"/>
    </row>
    <row r="62" spans="1:46" s="191" customFormat="1" ht="8.1" customHeight="1"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246"/>
      <c r="AH62" s="246"/>
      <c r="AI62" s="246"/>
      <c r="AJ62" s="246"/>
      <c r="AK62" s="246"/>
      <c r="AL62" s="246"/>
      <c r="AN62" s="192"/>
      <c r="AO62" s="192"/>
      <c r="AP62" s="192"/>
      <c r="AQ62" s="192"/>
      <c r="AR62" s="192"/>
      <c r="AS62" s="192"/>
      <c r="AT62" s="192"/>
    </row>
    <row r="63" spans="1:46" s="191" customFormat="1" ht="8.1" customHeight="1">
      <c r="A63" s="247" t="s">
        <v>31</v>
      </c>
      <c r="B63" s="247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  <c r="V63" s="247"/>
      <c r="W63" s="247"/>
      <c r="X63" s="247"/>
      <c r="Y63" s="247"/>
      <c r="Z63" s="247"/>
      <c r="AA63" s="247"/>
      <c r="AB63" s="247"/>
      <c r="AC63" s="247"/>
      <c r="AD63" s="247"/>
      <c r="AE63" s="247"/>
      <c r="AF63" s="247"/>
      <c r="AG63" s="246"/>
      <c r="AH63" s="246"/>
      <c r="AI63" s="246"/>
      <c r="AJ63" s="246"/>
      <c r="AK63" s="246"/>
      <c r="AL63" s="246"/>
      <c r="AN63" s="192"/>
      <c r="AO63" s="192"/>
      <c r="AP63" s="192"/>
      <c r="AQ63" s="192"/>
      <c r="AR63" s="192"/>
      <c r="AS63" s="192"/>
      <c r="AT63" s="192"/>
    </row>
    <row r="64" spans="1:46" s="252" customFormat="1" ht="8.1" customHeight="1">
      <c r="A64" s="248" t="s">
        <v>87</v>
      </c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9"/>
      <c r="AH64" s="249"/>
      <c r="AI64" s="248"/>
      <c r="AJ64" s="248"/>
      <c r="AK64" s="250"/>
      <c r="AL64" s="251"/>
      <c r="AN64" s="253"/>
      <c r="AO64" s="253"/>
      <c r="AP64" s="253"/>
      <c r="AQ64" s="253"/>
      <c r="AR64" s="253"/>
      <c r="AS64" s="253"/>
      <c r="AT64" s="253"/>
    </row>
    <row r="65" spans="2:46" s="191" customFormat="1" ht="11.1" customHeight="1"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81"/>
      <c r="AA65" s="181"/>
      <c r="AB65" s="181"/>
      <c r="AC65" s="181"/>
      <c r="AD65" s="181"/>
      <c r="AE65" s="181"/>
      <c r="AF65" s="181"/>
      <c r="AG65" s="254"/>
      <c r="AH65" s="254"/>
      <c r="AI65" s="181"/>
      <c r="AJ65" s="181"/>
      <c r="AK65" s="226"/>
      <c r="AL65" s="226"/>
      <c r="AN65" s="192"/>
      <c r="AO65" s="192"/>
      <c r="AP65" s="192"/>
      <c r="AQ65" s="192"/>
      <c r="AR65" s="192"/>
      <c r="AS65" s="192"/>
      <c r="AT65" s="192"/>
    </row>
    <row r="66" spans="2:46" s="191" customFormat="1" ht="11.1" customHeight="1"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254"/>
      <c r="AH66" s="254"/>
      <c r="AI66" s="181"/>
      <c r="AJ66" s="181"/>
      <c r="AK66" s="226"/>
      <c r="AL66" s="226"/>
      <c r="AN66" s="192"/>
      <c r="AO66" s="192"/>
      <c r="AP66" s="192"/>
      <c r="AQ66" s="192"/>
      <c r="AR66" s="192"/>
      <c r="AS66" s="192"/>
      <c r="AT66" s="192"/>
    </row>
    <row r="67" spans="2:46" s="191" customFormat="1" ht="11.1" customHeight="1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81"/>
      <c r="AA67" s="181"/>
      <c r="AB67" s="181"/>
      <c r="AC67" s="181"/>
      <c r="AD67" s="181"/>
      <c r="AE67" s="181"/>
      <c r="AF67" s="181"/>
      <c r="AG67" s="254"/>
      <c r="AH67" s="254"/>
      <c r="AI67" s="181"/>
      <c r="AJ67" s="181"/>
      <c r="AK67" s="226"/>
      <c r="AL67" s="226"/>
      <c r="AN67" s="192"/>
      <c r="AO67" s="192"/>
      <c r="AP67" s="192"/>
      <c r="AQ67" s="192"/>
      <c r="AR67" s="192"/>
      <c r="AS67" s="192"/>
      <c r="AT67" s="192"/>
    </row>
    <row r="68" spans="2:46" s="191" customFormat="1" ht="11.1" customHeight="1"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  <c r="AA68" s="255"/>
      <c r="AB68" s="255"/>
      <c r="AC68" s="255"/>
      <c r="AD68" s="255"/>
      <c r="AE68" s="255"/>
      <c r="AF68" s="255"/>
      <c r="AG68" s="256"/>
      <c r="AH68" s="256"/>
      <c r="AI68" s="255"/>
      <c r="AJ68" s="255"/>
      <c r="AN68" s="192"/>
      <c r="AO68" s="192"/>
      <c r="AP68" s="192"/>
      <c r="AQ68" s="192"/>
      <c r="AR68" s="192"/>
      <c r="AS68" s="192"/>
      <c r="AT68" s="192"/>
    </row>
    <row r="69" spans="2:46" s="191" customFormat="1" ht="11.1" customHeight="1"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  <c r="AA69" s="255"/>
      <c r="AB69" s="255"/>
      <c r="AC69" s="255"/>
      <c r="AD69" s="255"/>
      <c r="AE69" s="255"/>
      <c r="AF69" s="255"/>
      <c r="AG69" s="256"/>
      <c r="AH69" s="256"/>
      <c r="AI69" s="255"/>
      <c r="AJ69" s="255"/>
      <c r="AN69" s="192"/>
      <c r="AO69" s="192"/>
      <c r="AP69" s="192"/>
      <c r="AQ69" s="192"/>
      <c r="AR69" s="192"/>
      <c r="AS69" s="192"/>
      <c r="AT69" s="192"/>
    </row>
    <row r="70" spans="2:46" s="191" customFormat="1" ht="11.1" customHeight="1"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  <c r="AA70" s="255"/>
      <c r="AB70" s="255"/>
      <c r="AC70" s="255"/>
      <c r="AD70" s="255"/>
      <c r="AE70" s="255"/>
      <c r="AF70" s="255"/>
      <c r="AG70" s="256"/>
      <c r="AH70" s="256"/>
      <c r="AI70" s="255"/>
      <c r="AJ70" s="255"/>
      <c r="AN70" s="192"/>
      <c r="AO70" s="192"/>
      <c r="AP70" s="192"/>
      <c r="AQ70" s="192"/>
      <c r="AR70" s="192"/>
      <c r="AS70" s="192"/>
      <c r="AT70" s="192"/>
    </row>
    <row r="71" spans="2:46" s="191" customFormat="1" ht="11.1" customHeight="1"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  <c r="AA71" s="255"/>
      <c r="AB71" s="255"/>
      <c r="AC71" s="255"/>
      <c r="AD71" s="255"/>
      <c r="AE71" s="255"/>
      <c r="AF71" s="255"/>
      <c r="AG71" s="256"/>
      <c r="AH71" s="256"/>
      <c r="AI71" s="255"/>
      <c r="AJ71" s="255"/>
      <c r="AN71" s="192"/>
      <c r="AO71" s="192"/>
      <c r="AP71" s="192"/>
      <c r="AQ71" s="192"/>
      <c r="AR71" s="192"/>
      <c r="AS71" s="192"/>
      <c r="AT71" s="192"/>
    </row>
    <row r="72" spans="2:46" s="191" customFormat="1" ht="11.1" customHeight="1"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  <c r="AA72" s="255"/>
      <c r="AB72" s="255"/>
      <c r="AC72" s="255"/>
      <c r="AD72" s="255"/>
      <c r="AE72" s="255"/>
      <c r="AF72" s="255"/>
      <c r="AG72" s="256"/>
      <c r="AH72" s="256"/>
      <c r="AI72" s="255"/>
      <c r="AJ72" s="255"/>
      <c r="AN72" s="192"/>
      <c r="AO72" s="192"/>
      <c r="AP72" s="192"/>
      <c r="AQ72" s="192"/>
      <c r="AR72" s="192"/>
      <c r="AS72" s="192"/>
      <c r="AT72" s="192"/>
    </row>
    <row r="73" spans="2:46" s="191" customFormat="1" ht="11.1" customHeight="1"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  <c r="AA73" s="255"/>
      <c r="AB73" s="255"/>
      <c r="AC73" s="255"/>
      <c r="AD73" s="255"/>
      <c r="AE73" s="255"/>
      <c r="AF73" s="255"/>
      <c r="AG73" s="256"/>
      <c r="AH73" s="256"/>
      <c r="AI73" s="255"/>
      <c r="AJ73" s="255"/>
      <c r="AN73" s="192"/>
      <c r="AO73" s="192"/>
      <c r="AP73" s="192"/>
      <c r="AQ73" s="192"/>
      <c r="AR73" s="192"/>
      <c r="AS73" s="192"/>
      <c r="AT73" s="192"/>
    </row>
    <row r="74" spans="2:46" s="191" customFormat="1" ht="11.1" customHeight="1"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  <c r="AA74" s="255"/>
      <c r="AB74" s="255"/>
      <c r="AC74" s="255"/>
      <c r="AD74" s="255"/>
      <c r="AE74" s="255"/>
      <c r="AF74" s="255"/>
      <c r="AG74" s="256"/>
      <c r="AH74" s="256"/>
      <c r="AI74" s="255"/>
      <c r="AJ74" s="255"/>
      <c r="AN74" s="192"/>
      <c r="AO74" s="192"/>
      <c r="AP74" s="192"/>
      <c r="AQ74" s="192"/>
      <c r="AR74" s="192"/>
      <c r="AS74" s="192"/>
      <c r="AT74" s="192"/>
    </row>
    <row r="75" spans="2:46" s="191" customFormat="1" ht="11.1" customHeight="1"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  <c r="AA75" s="255"/>
      <c r="AB75" s="255"/>
      <c r="AC75" s="255"/>
      <c r="AD75" s="255"/>
      <c r="AE75" s="255"/>
      <c r="AF75" s="255"/>
      <c r="AG75" s="256"/>
      <c r="AH75" s="256"/>
      <c r="AI75" s="255"/>
      <c r="AJ75" s="255"/>
      <c r="AN75" s="192"/>
      <c r="AO75" s="192"/>
      <c r="AP75" s="192"/>
      <c r="AQ75" s="192"/>
      <c r="AR75" s="192"/>
      <c r="AS75" s="192"/>
      <c r="AT75" s="192"/>
    </row>
    <row r="76" spans="2:46" s="191" customFormat="1" ht="11.1" customHeight="1"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  <c r="AA76" s="255"/>
      <c r="AB76" s="255"/>
      <c r="AC76" s="255"/>
      <c r="AD76" s="255"/>
      <c r="AE76" s="255"/>
      <c r="AF76" s="255"/>
      <c r="AG76" s="256"/>
      <c r="AH76" s="256"/>
      <c r="AI76" s="255"/>
      <c r="AJ76" s="255"/>
      <c r="AN76" s="192"/>
      <c r="AO76" s="192"/>
      <c r="AP76" s="192"/>
      <c r="AQ76" s="192"/>
      <c r="AR76" s="192"/>
      <c r="AS76" s="192"/>
      <c r="AT76" s="192"/>
    </row>
    <row r="77" spans="2:46" s="255" customFormat="1" ht="11.1" customHeight="1">
      <c r="AG77" s="256"/>
      <c r="AH77" s="256"/>
      <c r="AK77" s="191"/>
      <c r="AL77" s="191"/>
    </row>
    <row r="78" spans="2:46" s="255" customFormat="1" ht="11.1" customHeight="1">
      <c r="AG78" s="256"/>
      <c r="AH78" s="256"/>
      <c r="AK78" s="191"/>
      <c r="AL78" s="191"/>
    </row>
    <row r="79" spans="2:46" s="255" customFormat="1" ht="11.1" customHeight="1">
      <c r="AG79" s="256"/>
      <c r="AH79" s="256"/>
      <c r="AK79" s="191"/>
      <c r="AL79" s="191"/>
    </row>
    <row r="80" spans="2:46" s="255" customFormat="1" ht="11.1" customHeight="1">
      <c r="AG80" s="256"/>
      <c r="AH80" s="256"/>
      <c r="AK80" s="191"/>
      <c r="AL80" s="191"/>
    </row>
    <row r="81" spans="33:38" s="255" customFormat="1" ht="11.1" customHeight="1">
      <c r="AG81" s="256"/>
      <c r="AH81" s="256"/>
      <c r="AK81" s="191"/>
      <c r="AL81" s="191"/>
    </row>
    <row r="82" spans="33:38" s="255" customFormat="1" ht="11.1" customHeight="1">
      <c r="AG82" s="256"/>
      <c r="AH82" s="256"/>
      <c r="AK82" s="191"/>
      <c r="AL82" s="191"/>
    </row>
    <row r="83" spans="33:38" s="255" customFormat="1" ht="11.1" customHeight="1">
      <c r="AG83" s="256"/>
      <c r="AH83" s="256"/>
      <c r="AK83" s="191"/>
      <c r="AL83" s="191"/>
    </row>
    <row r="84" spans="33:38" s="255" customFormat="1" ht="11.1" customHeight="1">
      <c r="AG84" s="256"/>
      <c r="AH84" s="256"/>
      <c r="AK84" s="191"/>
      <c r="AL84" s="191"/>
    </row>
    <row r="85" spans="33:38" s="255" customFormat="1" ht="11.1" customHeight="1">
      <c r="AG85" s="256"/>
      <c r="AH85" s="256"/>
      <c r="AK85" s="191"/>
      <c r="AL85" s="191"/>
    </row>
    <row r="86" spans="33:38" s="255" customFormat="1" ht="11.1" customHeight="1">
      <c r="AG86" s="256"/>
      <c r="AH86" s="256"/>
      <c r="AK86" s="191"/>
      <c r="AL86" s="191"/>
    </row>
    <row r="87" spans="33:38" s="255" customFormat="1" ht="11.1" customHeight="1">
      <c r="AG87" s="256"/>
      <c r="AH87" s="256"/>
      <c r="AK87" s="191"/>
      <c r="AL87" s="191"/>
    </row>
    <row r="88" spans="33:38" s="255" customFormat="1" ht="11.1" customHeight="1">
      <c r="AG88" s="256"/>
      <c r="AH88" s="256"/>
      <c r="AK88" s="191"/>
      <c r="AL88" s="191"/>
    </row>
    <row r="89" spans="33:38" s="255" customFormat="1" ht="11.1" customHeight="1">
      <c r="AG89" s="256"/>
      <c r="AH89" s="256"/>
      <c r="AK89" s="191"/>
      <c r="AL89" s="191"/>
    </row>
    <row r="90" spans="33:38" s="255" customFormat="1" ht="11.1" customHeight="1">
      <c r="AG90" s="256"/>
      <c r="AH90" s="256"/>
      <c r="AK90" s="191"/>
      <c r="AL90" s="191"/>
    </row>
    <row r="91" spans="33:38" s="255" customFormat="1" ht="11.1" customHeight="1">
      <c r="AG91" s="256"/>
      <c r="AH91" s="256"/>
      <c r="AK91" s="191"/>
      <c r="AL91" s="191"/>
    </row>
    <row r="92" spans="33:38" s="255" customFormat="1" ht="11.1" customHeight="1">
      <c r="AG92" s="256"/>
      <c r="AH92" s="256"/>
      <c r="AK92" s="191"/>
      <c r="AL92" s="191"/>
    </row>
    <row r="93" spans="33:38" s="255" customFormat="1" ht="11.1" customHeight="1">
      <c r="AG93" s="256"/>
      <c r="AH93" s="256"/>
      <c r="AK93" s="191"/>
      <c r="AL93" s="191"/>
    </row>
    <row r="94" spans="33:38" s="255" customFormat="1" ht="11.1" customHeight="1">
      <c r="AG94" s="256"/>
      <c r="AH94" s="256"/>
      <c r="AK94" s="191"/>
      <c r="AL94" s="191"/>
    </row>
    <row r="95" spans="33:38" s="255" customFormat="1" ht="11.1" customHeight="1">
      <c r="AG95" s="256"/>
      <c r="AH95" s="256"/>
      <c r="AK95" s="191"/>
      <c r="AL95" s="191"/>
    </row>
    <row r="96" spans="33:38" s="255" customFormat="1" ht="11.1" customHeight="1">
      <c r="AG96" s="256"/>
      <c r="AH96" s="256"/>
      <c r="AK96" s="191"/>
      <c r="AL96" s="191"/>
    </row>
    <row r="97" spans="33:38" s="255" customFormat="1" ht="11.1" customHeight="1">
      <c r="AG97" s="256"/>
      <c r="AH97" s="256"/>
      <c r="AK97" s="191"/>
      <c r="AL97" s="191"/>
    </row>
    <row r="98" spans="33:38" s="255" customFormat="1" ht="11.1" customHeight="1">
      <c r="AG98" s="256"/>
      <c r="AH98" s="256"/>
      <c r="AK98" s="191"/>
      <c r="AL98" s="191"/>
    </row>
    <row r="99" spans="33:38" s="255" customFormat="1" ht="11.1" customHeight="1">
      <c r="AG99" s="256"/>
      <c r="AH99" s="256"/>
      <c r="AK99" s="191"/>
      <c r="AL99" s="191"/>
    </row>
    <row r="100" spans="33:38" s="255" customFormat="1" ht="11.1" customHeight="1">
      <c r="AG100" s="256"/>
      <c r="AH100" s="256"/>
      <c r="AK100" s="191"/>
      <c r="AL100" s="191"/>
    </row>
    <row r="101" spans="33:38" s="255" customFormat="1" ht="11.1" customHeight="1">
      <c r="AG101" s="256"/>
      <c r="AH101" s="256"/>
      <c r="AK101" s="191"/>
      <c r="AL101" s="191"/>
    </row>
    <row r="102" spans="33:38" s="255" customFormat="1" ht="11.1" customHeight="1">
      <c r="AG102" s="256"/>
      <c r="AH102" s="256"/>
      <c r="AK102" s="191"/>
      <c r="AL102" s="191"/>
    </row>
    <row r="103" spans="33:38" s="255" customFormat="1" ht="11.1" customHeight="1">
      <c r="AG103" s="256"/>
      <c r="AH103" s="256"/>
      <c r="AK103" s="191"/>
      <c r="AL103" s="191"/>
    </row>
    <row r="104" spans="33:38" s="255" customFormat="1" ht="11.1" customHeight="1">
      <c r="AG104" s="256"/>
      <c r="AH104" s="256"/>
      <c r="AK104" s="191"/>
      <c r="AL104" s="191"/>
    </row>
    <row r="105" spans="33:38" s="255" customFormat="1" ht="11.1" customHeight="1">
      <c r="AG105" s="256"/>
      <c r="AH105" s="256"/>
      <c r="AK105" s="191"/>
      <c r="AL105" s="191"/>
    </row>
    <row r="106" spans="33:38" s="255" customFormat="1" ht="6.75" customHeight="1">
      <c r="AG106" s="256"/>
      <c r="AH106" s="256"/>
      <c r="AK106" s="191"/>
      <c r="AL106" s="191"/>
    </row>
    <row r="107" spans="33:38" s="255" customFormat="1" ht="6.75" customHeight="1">
      <c r="AG107" s="256"/>
      <c r="AH107" s="256"/>
      <c r="AK107" s="191"/>
      <c r="AL107" s="191"/>
    </row>
    <row r="108" spans="33:38" s="255" customFormat="1" ht="6.75" customHeight="1">
      <c r="AG108" s="256"/>
      <c r="AH108" s="256"/>
      <c r="AK108" s="191"/>
      <c r="AL108" s="191"/>
    </row>
    <row r="109" spans="33:38" s="255" customFormat="1" ht="6.75" customHeight="1">
      <c r="AG109" s="256"/>
      <c r="AH109" s="256"/>
      <c r="AK109" s="191"/>
      <c r="AL109" s="191"/>
    </row>
    <row r="110" spans="33:38" s="255" customFormat="1" ht="6.75" customHeight="1">
      <c r="AG110" s="256"/>
      <c r="AH110" s="256"/>
      <c r="AK110" s="191"/>
      <c r="AL110" s="191"/>
    </row>
    <row r="111" spans="33:38" s="255" customFormat="1" ht="6.75" customHeight="1">
      <c r="AG111" s="256"/>
      <c r="AH111" s="256"/>
      <c r="AK111" s="191"/>
      <c r="AL111" s="191"/>
    </row>
    <row r="112" spans="33:38" s="255" customFormat="1" ht="6.75" customHeight="1">
      <c r="AG112" s="256"/>
      <c r="AH112" s="256"/>
      <c r="AK112" s="191"/>
      <c r="AL112" s="191"/>
    </row>
    <row r="113" spans="33:38" s="255" customFormat="1" ht="6.75" customHeight="1">
      <c r="AG113" s="256"/>
      <c r="AH113" s="256"/>
      <c r="AK113" s="191"/>
      <c r="AL113" s="191"/>
    </row>
    <row r="114" spans="33:38" s="255" customFormat="1" ht="6.75" customHeight="1">
      <c r="AG114" s="256"/>
      <c r="AH114" s="256"/>
      <c r="AK114" s="191"/>
      <c r="AL114" s="191"/>
    </row>
    <row r="115" spans="33:38" s="255" customFormat="1" ht="6.75" customHeight="1">
      <c r="AG115" s="256"/>
      <c r="AH115" s="256"/>
      <c r="AK115" s="191"/>
      <c r="AL115" s="191"/>
    </row>
    <row r="116" spans="33:38" s="255" customFormat="1" ht="6.75" customHeight="1">
      <c r="AG116" s="256"/>
      <c r="AH116" s="256"/>
      <c r="AK116" s="191"/>
      <c r="AL116" s="191"/>
    </row>
    <row r="117" spans="33:38" s="255" customFormat="1" ht="6.75" customHeight="1">
      <c r="AG117" s="256"/>
      <c r="AH117" s="256"/>
      <c r="AK117" s="191"/>
      <c r="AL117" s="191"/>
    </row>
    <row r="118" spans="33:38" s="255" customFormat="1" ht="6.75" customHeight="1">
      <c r="AG118" s="256"/>
      <c r="AH118" s="256"/>
      <c r="AK118" s="191"/>
      <c r="AL118" s="191"/>
    </row>
    <row r="119" spans="33:38" s="255" customFormat="1" ht="6.75" customHeight="1">
      <c r="AG119" s="256"/>
      <c r="AH119" s="256"/>
      <c r="AK119" s="191"/>
      <c r="AL119" s="191"/>
    </row>
    <row r="120" spans="33:38" s="255" customFormat="1" ht="6.75" customHeight="1">
      <c r="AG120" s="256"/>
      <c r="AH120" s="256"/>
      <c r="AK120" s="191"/>
      <c r="AL120" s="191"/>
    </row>
    <row r="121" spans="33:38" s="255" customFormat="1" ht="6.75" customHeight="1">
      <c r="AG121" s="256"/>
      <c r="AH121" s="256"/>
      <c r="AK121" s="191"/>
      <c r="AL121" s="191"/>
    </row>
    <row r="122" spans="33:38" s="255" customFormat="1" ht="6.75" customHeight="1">
      <c r="AG122" s="256"/>
      <c r="AH122" s="256"/>
      <c r="AK122" s="191"/>
      <c r="AL122" s="191"/>
    </row>
    <row r="123" spans="33:38" s="255" customFormat="1" ht="6.75" customHeight="1">
      <c r="AG123" s="256"/>
      <c r="AH123" s="256"/>
      <c r="AK123" s="191"/>
      <c r="AL123" s="191"/>
    </row>
    <row r="124" spans="33:38" s="255" customFormat="1" ht="6.75" customHeight="1">
      <c r="AG124" s="256"/>
      <c r="AH124" s="256"/>
      <c r="AK124" s="191"/>
      <c r="AL124" s="191"/>
    </row>
    <row r="125" spans="33:38" s="255" customFormat="1" ht="6.75" customHeight="1">
      <c r="AG125" s="256"/>
      <c r="AH125" s="256"/>
      <c r="AK125" s="191"/>
      <c r="AL125" s="191"/>
    </row>
    <row r="126" spans="33:38" s="255" customFormat="1" ht="6.75" customHeight="1">
      <c r="AG126" s="256"/>
      <c r="AH126" s="256"/>
      <c r="AK126" s="191"/>
      <c r="AL126" s="191"/>
    </row>
    <row r="127" spans="33:38" s="255" customFormat="1" ht="6.75" customHeight="1">
      <c r="AG127" s="256"/>
      <c r="AH127" s="256"/>
      <c r="AK127" s="191"/>
      <c r="AL127" s="191"/>
    </row>
    <row r="128" spans="33:38" s="255" customFormat="1" ht="6.75" customHeight="1">
      <c r="AG128" s="256"/>
      <c r="AH128" s="256"/>
      <c r="AK128" s="191"/>
      <c r="AL128" s="191"/>
    </row>
    <row r="129" spans="33:38" s="255" customFormat="1" ht="6.75" customHeight="1">
      <c r="AG129" s="256"/>
      <c r="AH129" s="256"/>
      <c r="AK129" s="191"/>
      <c r="AL129" s="191"/>
    </row>
    <row r="130" spans="33:38" s="255" customFormat="1" ht="6.75" customHeight="1">
      <c r="AG130" s="256"/>
      <c r="AH130" s="256"/>
      <c r="AK130" s="191"/>
      <c r="AL130" s="191"/>
    </row>
    <row r="131" spans="33:38" s="255" customFormat="1" ht="6.75" customHeight="1">
      <c r="AG131" s="256"/>
      <c r="AH131" s="256"/>
      <c r="AK131" s="191"/>
      <c r="AL131" s="191"/>
    </row>
    <row r="132" spans="33:38" s="255" customFormat="1" ht="6.75" customHeight="1">
      <c r="AG132" s="256"/>
      <c r="AH132" s="256"/>
      <c r="AK132" s="191"/>
      <c r="AL132" s="191"/>
    </row>
    <row r="133" spans="33:38" s="255" customFormat="1" ht="6.75" customHeight="1">
      <c r="AG133" s="256"/>
      <c r="AH133" s="256"/>
      <c r="AK133" s="191"/>
      <c r="AL133" s="191"/>
    </row>
    <row r="134" spans="33:38" s="255" customFormat="1" ht="6.75" customHeight="1">
      <c r="AG134" s="256"/>
      <c r="AH134" s="256"/>
      <c r="AK134" s="191"/>
      <c r="AL134" s="191"/>
    </row>
    <row r="135" spans="33:38" s="255" customFormat="1" ht="6.75" customHeight="1">
      <c r="AG135" s="256"/>
      <c r="AH135" s="256"/>
      <c r="AK135" s="191"/>
      <c r="AL135" s="191"/>
    </row>
    <row r="136" spans="33:38" s="255" customFormat="1" ht="6.75" customHeight="1">
      <c r="AG136" s="256"/>
      <c r="AH136" s="256"/>
      <c r="AK136" s="191"/>
      <c r="AL136" s="191"/>
    </row>
    <row r="137" spans="33:38" s="255" customFormat="1" ht="6.75" customHeight="1">
      <c r="AG137" s="256"/>
      <c r="AH137" s="256"/>
      <c r="AK137" s="191"/>
      <c r="AL137" s="191"/>
    </row>
    <row r="138" spans="33:38" s="255" customFormat="1" ht="6.75" customHeight="1">
      <c r="AG138" s="256"/>
      <c r="AH138" s="256"/>
      <c r="AK138" s="191"/>
      <c r="AL138" s="191"/>
    </row>
    <row r="139" spans="33:38" s="255" customFormat="1" ht="6.75" customHeight="1">
      <c r="AG139" s="256"/>
      <c r="AH139" s="256"/>
      <c r="AK139" s="191"/>
      <c r="AL139" s="191"/>
    </row>
    <row r="140" spans="33:38" s="255" customFormat="1" ht="6.75" customHeight="1">
      <c r="AG140" s="256"/>
      <c r="AH140" s="256"/>
      <c r="AK140" s="191"/>
      <c r="AL140" s="191"/>
    </row>
    <row r="141" spans="33:38" s="255" customFormat="1" ht="6.75" customHeight="1">
      <c r="AG141" s="256"/>
      <c r="AH141" s="256"/>
      <c r="AK141" s="191"/>
      <c r="AL141" s="191"/>
    </row>
    <row r="142" spans="33:38" s="255" customFormat="1" ht="6.75" customHeight="1">
      <c r="AG142" s="256"/>
      <c r="AH142" s="256"/>
      <c r="AK142" s="191"/>
      <c r="AL142" s="191"/>
    </row>
    <row r="143" spans="33:38" s="255" customFormat="1" ht="6.75" customHeight="1">
      <c r="AG143" s="256"/>
      <c r="AH143" s="256"/>
      <c r="AK143" s="191"/>
      <c r="AL143" s="191"/>
    </row>
    <row r="144" spans="33:38" s="255" customFormat="1" ht="6.75" customHeight="1">
      <c r="AG144" s="256"/>
      <c r="AH144" s="256"/>
      <c r="AK144" s="191"/>
      <c r="AL144" s="191"/>
    </row>
    <row r="145" spans="33:38" s="255" customFormat="1" ht="6.75" customHeight="1">
      <c r="AG145" s="256"/>
      <c r="AH145" s="256"/>
      <c r="AK145" s="191"/>
      <c r="AL145" s="191"/>
    </row>
    <row r="146" spans="33:38" s="255" customFormat="1" ht="6.75" customHeight="1">
      <c r="AG146" s="256"/>
      <c r="AH146" s="256"/>
      <c r="AK146" s="191"/>
      <c r="AL146" s="191"/>
    </row>
    <row r="147" spans="33:38" s="255" customFormat="1" ht="6.75" customHeight="1">
      <c r="AG147" s="256"/>
      <c r="AH147" s="256"/>
      <c r="AK147" s="191"/>
      <c r="AL147" s="191"/>
    </row>
    <row r="148" spans="33:38" s="255" customFormat="1" ht="6.75" customHeight="1">
      <c r="AG148" s="256"/>
      <c r="AH148" s="256"/>
      <c r="AK148" s="191"/>
      <c r="AL148" s="191"/>
    </row>
    <row r="149" spans="33:38" s="255" customFormat="1" ht="6.75" customHeight="1">
      <c r="AG149" s="256"/>
      <c r="AH149" s="256"/>
      <c r="AK149" s="191"/>
      <c r="AL149" s="191"/>
    </row>
    <row r="150" spans="33:38" s="255" customFormat="1" ht="6.75" customHeight="1">
      <c r="AG150" s="256"/>
      <c r="AH150" s="256"/>
      <c r="AK150" s="191"/>
      <c r="AL150" s="191"/>
    </row>
    <row r="151" spans="33:38" s="255" customFormat="1" ht="6.75" customHeight="1">
      <c r="AG151" s="256"/>
      <c r="AH151" s="256"/>
      <c r="AK151" s="191"/>
      <c r="AL151" s="191"/>
    </row>
    <row r="152" spans="33:38" s="255" customFormat="1" ht="6.75" customHeight="1">
      <c r="AG152" s="256"/>
      <c r="AH152" s="256"/>
      <c r="AK152" s="191"/>
      <c r="AL152" s="191"/>
    </row>
    <row r="153" spans="33:38" s="255" customFormat="1" ht="6.75" customHeight="1">
      <c r="AG153" s="256"/>
      <c r="AH153" s="256"/>
      <c r="AK153" s="191"/>
      <c r="AL153" s="191"/>
    </row>
    <row r="154" spans="33:38" s="255" customFormat="1" ht="6.75" customHeight="1">
      <c r="AG154" s="256"/>
      <c r="AH154" s="256"/>
      <c r="AK154" s="191"/>
      <c r="AL154" s="191"/>
    </row>
    <row r="155" spans="33:38" s="255" customFormat="1" ht="6.75" customHeight="1">
      <c r="AG155" s="256"/>
      <c r="AH155" s="256"/>
      <c r="AK155" s="191"/>
      <c r="AL155" s="191"/>
    </row>
    <row r="156" spans="33:38" s="255" customFormat="1" ht="6.75" customHeight="1">
      <c r="AG156" s="256"/>
      <c r="AH156" s="256"/>
      <c r="AK156" s="191"/>
      <c r="AL156" s="191"/>
    </row>
    <row r="157" spans="33:38" s="255" customFormat="1" ht="6.75" customHeight="1">
      <c r="AG157" s="256"/>
      <c r="AH157" s="256"/>
      <c r="AK157" s="191"/>
      <c r="AL157" s="191"/>
    </row>
    <row r="158" spans="33:38" s="255" customFormat="1" ht="6.75" customHeight="1">
      <c r="AG158" s="256"/>
      <c r="AH158" s="256"/>
      <c r="AK158" s="191"/>
      <c r="AL158" s="191"/>
    </row>
    <row r="159" spans="33:38" s="255" customFormat="1" ht="6.75" customHeight="1">
      <c r="AG159" s="256"/>
      <c r="AH159" s="256"/>
      <c r="AK159" s="191"/>
      <c r="AL159" s="191"/>
    </row>
    <row r="160" spans="33:38" s="255" customFormat="1" ht="6.75" customHeight="1">
      <c r="AG160" s="256"/>
      <c r="AH160" s="256"/>
      <c r="AK160" s="191"/>
      <c r="AL160" s="191"/>
    </row>
    <row r="161" spans="33:38" s="255" customFormat="1" ht="6.75" customHeight="1">
      <c r="AG161" s="256"/>
      <c r="AH161" s="256"/>
      <c r="AK161" s="191"/>
      <c r="AL161" s="191"/>
    </row>
    <row r="162" spans="33:38" s="255" customFormat="1" ht="6.75" customHeight="1">
      <c r="AG162" s="256"/>
      <c r="AH162" s="256"/>
      <c r="AK162" s="191"/>
      <c r="AL162" s="191"/>
    </row>
    <row r="163" spans="33:38" s="255" customFormat="1" ht="6.75" customHeight="1">
      <c r="AG163" s="256"/>
      <c r="AH163" s="256"/>
      <c r="AK163" s="191"/>
      <c r="AL163" s="191"/>
    </row>
    <row r="164" spans="33:38" s="255" customFormat="1" ht="6.75" customHeight="1">
      <c r="AG164" s="256"/>
      <c r="AH164" s="256"/>
      <c r="AK164" s="191"/>
      <c r="AL164" s="191"/>
    </row>
    <row r="165" spans="33:38" s="255" customFormat="1" ht="6.75" customHeight="1">
      <c r="AG165" s="256"/>
      <c r="AH165" s="256"/>
      <c r="AK165" s="191"/>
      <c r="AL165" s="191"/>
    </row>
    <row r="166" spans="33:38" s="255" customFormat="1" ht="6.75" customHeight="1">
      <c r="AG166" s="256"/>
      <c r="AH166" s="256"/>
      <c r="AK166" s="191"/>
      <c r="AL166" s="191"/>
    </row>
    <row r="167" spans="33:38" s="255" customFormat="1" ht="6.75" customHeight="1">
      <c r="AG167" s="256"/>
      <c r="AH167" s="256"/>
      <c r="AK167" s="191"/>
      <c r="AL167" s="191"/>
    </row>
    <row r="168" spans="33:38" s="255" customFormat="1" ht="6.75" customHeight="1">
      <c r="AG168" s="256"/>
      <c r="AH168" s="256"/>
      <c r="AK168" s="191"/>
      <c r="AL168" s="191"/>
    </row>
    <row r="169" spans="33:38" s="255" customFormat="1" ht="6.75" customHeight="1">
      <c r="AG169" s="256"/>
      <c r="AH169" s="256"/>
      <c r="AK169" s="191"/>
      <c r="AL169" s="191"/>
    </row>
    <row r="170" spans="33:38" s="255" customFormat="1" ht="6.75" customHeight="1">
      <c r="AG170" s="256"/>
      <c r="AH170" s="256"/>
      <c r="AK170" s="191"/>
      <c r="AL170" s="191"/>
    </row>
    <row r="171" spans="33:38" s="255" customFormat="1" ht="6.75" customHeight="1">
      <c r="AG171" s="256"/>
      <c r="AH171" s="256"/>
      <c r="AK171" s="191"/>
      <c r="AL171" s="191"/>
    </row>
    <row r="172" spans="33:38" s="255" customFormat="1" ht="6.75" customHeight="1">
      <c r="AG172" s="256"/>
      <c r="AH172" s="256"/>
      <c r="AK172" s="191"/>
      <c r="AL172" s="191"/>
    </row>
    <row r="173" spans="33:38" s="255" customFormat="1" ht="6.75" customHeight="1">
      <c r="AG173" s="256"/>
      <c r="AH173" s="256"/>
      <c r="AK173" s="191"/>
      <c r="AL173" s="191"/>
    </row>
    <row r="174" spans="33:38" s="255" customFormat="1" ht="6.75" customHeight="1">
      <c r="AG174" s="256"/>
      <c r="AH174" s="256"/>
      <c r="AK174" s="191"/>
      <c r="AL174" s="191"/>
    </row>
    <row r="175" spans="33:38" s="255" customFormat="1" ht="6.75" customHeight="1">
      <c r="AG175" s="256"/>
      <c r="AH175" s="256"/>
      <c r="AK175" s="191"/>
      <c r="AL175" s="191"/>
    </row>
    <row r="176" spans="33:38" s="255" customFormat="1" ht="6.75" customHeight="1">
      <c r="AG176" s="256"/>
      <c r="AH176" s="256"/>
      <c r="AK176" s="191"/>
      <c r="AL176" s="191"/>
    </row>
    <row r="177" spans="33:38" s="255" customFormat="1" ht="6.75" customHeight="1">
      <c r="AG177" s="256"/>
      <c r="AH177" s="256"/>
      <c r="AK177" s="191"/>
      <c r="AL177" s="191"/>
    </row>
    <row r="178" spans="33:38" s="255" customFormat="1" ht="6.75" customHeight="1">
      <c r="AG178" s="256"/>
      <c r="AH178" s="256"/>
      <c r="AK178" s="191"/>
      <c r="AL178" s="191"/>
    </row>
    <row r="179" spans="33:38" s="255" customFormat="1" ht="6.75" customHeight="1">
      <c r="AG179" s="256"/>
      <c r="AH179" s="256"/>
      <c r="AK179" s="191"/>
      <c r="AL179" s="191"/>
    </row>
    <row r="180" spans="33:38" s="255" customFormat="1" ht="6.75" customHeight="1">
      <c r="AG180" s="256"/>
      <c r="AH180" s="256"/>
      <c r="AK180" s="191"/>
      <c r="AL180" s="191"/>
    </row>
    <row r="181" spans="33:38" s="255" customFormat="1" ht="6.75" customHeight="1">
      <c r="AG181" s="256"/>
      <c r="AH181" s="256"/>
      <c r="AK181" s="191"/>
      <c r="AL181" s="191"/>
    </row>
    <row r="182" spans="33:38" s="255" customFormat="1" ht="6.75" customHeight="1">
      <c r="AG182" s="256"/>
      <c r="AH182" s="256"/>
      <c r="AK182" s="191"/>
      <c r="AL182" s="191"/>
    </row>
    <row r="183" spans="33:38" s="255" customFormat="1" ht="6.75" customHeight="1">
      <c r="AG183" s="256"/>
      <c r="AH183" s="256"/>
      <c r="AK183" s="191"/>
      <c r="AL183" s="191"/>
    </row>
    <row r="184" spans="33:38" s="255" customFormat="1" ht="6.75" customHeight="1">
      <c r="AG184" s="256"/>
      <c r="AH184" s="256"/>
      <c r="AK184" s="191"/>
      <c r="AL184" s="191"/>
    </row>
    <row r="185" spans="33:38" s="255" customFormat="1" ht="6.75" customHeight="1">
      <c r="AG185" s="256"/>
      <c r="AH185" s="256"/>
      <c r="AK185" s="191"/>
      <c r="AL185" s="191"/>
    </row>
    <row r="186" spans="33:38" s="255" customFormat="1" ht="6.75" customHeight="1">
      <c r="AG186" s="256"/>
      <c r="AH186" s="256"/>
      <c r="AK186" s="191"/>
      <c r="AL186" s="191"/>
    </row>
    <row r="187" spans="33:38" s="255" customFormat="1" ht="6.75" customHeight="1">
      <c r="AG187" s="256"/>
      <c r="AH187" s="256"/>
      <c r="AK187" s="191"/>
      <c r="AL187" s="191"/>
    </row>
    <row r="188" spans="33:38" s="255" customFormat="1" ht="6.75" customHeight="1">
      <c r="AG188" s="256"/>
      <c r="AH188" s="256"/>
      <c r="AK188" s="191"/>
      <c r="AL188" s="191"/>
    </row>
    <row r="189" spans="33:38" s="255" customFormat="1" ht="6.75" customHeight="1">
      <c r="AG189" s="256"/>
      <c r="AH189" s="256"/>
      <c r="AK189" s="191"/>
      <c r="AL189" s="191"/>
    </row>
    <row r="190" spans="33:38" s="255" customFormat="1" ht="6.75" customHeight="1">
      <c r="AG190" s="256"/>
      <c r="AH190" s="256"/>
      <c r="AK190" s="191"/>
      <c r="AL190" s="191"/>
    </row>
    <row r="191" spans="33:38" s="255" customFormat="1" ht="6.75" customHeight="1">
      <c r="AG191" s="256"/>
      <c r="AH191" s="256"/>
      <c r="AK191" s="191"/>
      <c r="AL191" s="191"/>
    </row>
    <row r="192" spans="33:38" s="255" customFormat="1" ht="6.75" customHeight="1">
      <c r="AG192" s="256"/>
      <c r="AH192" s="256"/>
      <c r="AK192" s="191"/>
      <c r="AL192" s="191"/>
    </row>
    <row r="193" spans="33:38" s="255" customFormat="1" ht="6.75" customHeight="1">
      <c r="AG193" s="256"/>
      <c r="AH193" s="256"/>
      <c r="AK193" s="191"/>
      <c r="AL193" s="191"/>
    </row>
    <row r="194" spans="33:38" s="255" customFormat="1" ht="6.75" customHeight="1">
      <c r="AG194" s="256"/>
      <c r="AH194" s="256"/>
      <c r="AK194" s="191"/>
      <c r="AL194" s="191"/>
    </row>
    <row r="195" spans="33:38" s="255" customFormat="1" ht="6.75" customHeight="1">
      <c r="AG195" s="256"/>
      <c r="AH195" s="256"/>
      <c r="AK195" s="191"/>
      <c r="AL195" s="191"/>
    </row>
    <row r="196" spans="33:38" s="255" customFormat="1" ht="6.75" customHeight="1">
      <c r="AG196" s="256"/>
      <c r="AH196" s="256"/>
      <c r="AK196" s="191"/>
      <c r="AL196" s="191"/>
    </row>
    <row r="197" spans="33:38" s="255" customFormat="1" ht="6.75" customHeight="1">
      <c r="AG197" s="256"/>
      <c r="AH197" s="256"/>
      <c r="AK197" s="191"/>
      <c r="AL197" s="191"/>
    </row>
    <row r="198" spans="33:38" s="255" customFormat="1" ht="6.75" customHeight="1">
      <c r="AG198" s="256"/>
      <c r="AH198" s="256"/>
      <c r="AK198" s="191"/>
      <c r="AL198" s="191"/>
    </row>
    <row r="199" spans="33:38" s="255" customFormat="1" ht="6.75" customHeight="1">
      <c r="AG199" s="256"/>
      <c r="AH199" s="256"/>
      <c r="AK199" s="191"/>
      <c r="AL199" s="191"/>
    </row>
    <row r="200" spans="33:38" s="255" customFormat="1" ht="6.75" customHeight="1">
      <c r="AG200" s="256"/>
      <c r="AH200" s="256"/>
      <c r="AK200" s="191"/>
      <c r="AL200" s="191"/>
    </row>
    <row r="201" spans="33:38" s="255" customFormat="1" ht="6.75" customHeight="1">
      <c r="AG201" s="256"/>
      <c r="AH201" s="256"/>
      <c r="AK201" s="191"/>
      <c r="AL201" s="191"/>
    </row>
    <row r="202" spans="33:38" s="255" customFormat="1" ht="6.75" customHeight="1">
      <c r="AG202" s="256"/>
      <c r="AH202" s="256"/>
      <c r="AK202" s="191"/>
      <c r="AL202" s="191"/>
    </row>
    <row r="203" spans="33:38" s="255" customFormat="1" ht="6.75" customHeight="1">
      <c r="AG203" s="256"/>
      <c r="AH203" s="256"/>
      <c r="AK203" s="191"/>
      <c r="AL203" s="191"/>
    </row>
    <row r="204" spans="33:38" s="255" customFormat="1" ht="6.75" customHeight="1">
      <c r="AG204" s="256"/>
      <c r="AH204" s="256"/>
      <c r="AK204" s="191"/>
      <c r="AL204" s="191"/>
    </row>
    <row r="205" spans="33:38" s="255" customFormat="1" ht="6.75" customHeight="1">
      <c r="AG205" s="256"/>
      <c r="AH205" s="256"/>
      <c r="AK205" s="191"/>
      <c r="AL205" s="191"/>
    </row>
    <row r="206" spans="33:38" s="255" customFormat="1" ht="6.75" customHeight="1">
      <c r="AG206" s="256"/>
      <c r="AH206" s="256"/>
      <c r="AK206" s="191"/>
      <c r="AL206" s="191"/>
    </row>
    <row r="207" spans="33:38" s="255" customFormat="1" ht="6.75" customHeight="1">
      <c r="AG207" s="256"/>
      <c r="AH207" s="256"/>
      <c r="AK207" s="191"/>
      <c r="AL207" s="191"/>
    </row>
    <row r="208" spans="33:38" s="255" customFormat="1" ht="6.75" customHeight="1">
      <c r="AG208" s="256"/>
      <c r="AH208" s="256"/>
      <c r="AK208" s="191"/>
      <c r="AL208" s="191"/>
    </row>
    <row r="209" spans="33:38" s="255" customFormat="1" ht="6.75" customHeight="1">
      <c r="AG209" s="256"/>
      <c r="AH209" s="256"/>
      <c r="AK209" s="191"/>
      <c r="AL209" s="191"/>
    </row>
    <row r="210" spans="33:38" s="255" customFormat="1" ht="6.75" customHeight="1">
      <c r="AG210" s="256"/>
      <c r="AH210" s="256"/>
      <c r="AK210" s="191"/>
      <c r="AL210" s="191"/>
    </row>
    <row r="211" spans="33:38" s="255" customFormat="1" ht="6.75" customHeight="1">
      <c r="AG211" s="256"/>
      <c r="AH211" s="256"/>
      <c r="AK211" s="191"/>
      <c r="AL211" s="191"/>
    </row>
    <row r="212" spans="33:38" s="255" customFormat="1" ht="6.75" customHeight="1">
      <c r="AG212" s="256"/>
      <c r="AH212" s="256"/>
      <c r="AK212" s="191"/>
      <c r="AL212" s="191"/>
    </row>
    <row r="213" spans="33:38" s="255" customFormat="1" ht="6.75" customHeight="1">
      <c r="AG213" s="256"/>
      <c r="AH213" s="256"/>
      <c r="AK213" s="191"/>
      <c r="AL213" s="191"/>
    </row>
    <row r="214" spans="33:38" s="255" customFormat="1" ht="6.75" customHeight="1">
      <c r="AG214" s="256"/>
      <c r="AH214" s="256"/>
      <c r="AK214" s="191"/>
      <c r="AL214" s="191"/>
    </row>
    <row r="215" spans="33:38" s="255" customFormat="1" ht="6.75" customHeight="1">
      <c r="AG215" s="256"/>
      <c r="AH215" s="256"/>
      <c r="AK215" s="191"/>
      <c r="AL215" s="191"/>
    </row>
    <row r="216" spans="33:38" s="255" customFormat="1" ht="6.75" customHeight="1">
      <c r="AG216" s="256"/>
      <c r="AH216" s="256"/>
      <c r="AK216" s="191"/>
      <c r="AL216" s="191"/>
    </row>
    <row r="217" spans="33:38" s="255" customFormat="1" ht="6.75" customHeight="1">
      <c r="AG217" s="256"/>
      <c r="AH217" s="256"/>
      <c r="AK217" s="191"/>
      <c r="AL217" s="191"/>
    </row>
    <row r="218" spans="33:38" s="255" customFormat="1" ht="6.75" customHeight="1">
      <c r="AG218" s="256"/>
      <c r="AH218" s="256"/>
      <c r="AK218" s="191"/>
      <c r="AL218" s="191"/>
    </row>
    <row r="219" spans="33:38" s="255" customFormat="1" ht="6.75" customHeight="1">
      <c r="AG219" s="256"/>
      <c r="AH219" s="256"/>
      <c r="AK219" s="191"/>
      <c r="AL219" s="191"/>
    </row>
    <row r="220" spans="33:38" s="255" customFormat="1" ht="6.75" customHeight="1">
      <c r="AG220" s="256"/>
      <c r="AH220" s="256"/>
      <c r="AK220" s="191"/>
      <c r="AL220" s="191"/>
    </row>
    <row r="221" spans="33:38" s="255" customFormat="1" ht="6.75" customHeight="1">
      <c r="AG221" s="256"/>
      <c r="AH221" s="256"/>
      <c r="AK221" s="191"/>
      <c r="AL221" s="191"/>
    </row>
    <row r="222" spans="33:38" s="255" customFormat="1" ht="6.75" customHeight="1">
      <c r="AG222" s="256"/>
      <c r="AH222" s="256"/>
      <c r="AK222" s="191"/>
      <c r="AL222" s="191"/>
    </row>
    <row r="223" spans="33:38" s="255" customFormat="1" ht="6.75" customHeight="1">
      <c r="AG223" s="256"/>
      <c r="AH223" s="256"/>
      <c r="AK223" s="191"/>
      <c r="AL223" s="191"/>
    </row>
    <row r="224" spans="33:38" s="255" customFormat="1" ht="6.75" customHeight="1">
      <c r="AG224" s="256"/>
      <c r="AH224" s="256"/>
      <c r="AK224" s="191"/>
      <c r="AL224" s="191"/>
    </row>
    <row r="225" spans="33:38" s="255" customFormat="1" ht="6.75" customHeight="1">
      <c r="AG225" s="256"/>
      <c r="AH225" s="256"/>
      <c r="AK225" s="191"/>
      <c r="AL225" s="191"/>
    </row>
    <row r="226" spans="33:38" s="255" customFormat="1" ht="6.75" customHeight="1">
      <c r="AG226" s="256"/>
      <c r="AH226" s="256"/>
      <c r="AK226" s="191"/>
      <c r="AL226" s="191"/>
    </row>
    <row r="227" spans="33:38" s="255" customFormat="1" ht="6.75" customHeight="1">
      <c r="AG227" s="256"/>
      <c r="AH227" s="256"/>
      <c r="AK227" s="191"/>
      <c r="AL227" s="191"/>
    </row>
    <row r="228" spans="33:38" s="255" customFormat="1" ht="6.75" customHeight="1">
      <c r="AG228" s="256"/>
      <c r="AH228" s="256"/>
      <c r="AK228" s="191"/>
      <c r="AL228" s="191"/>
    </row>
    <row r="229" spans="33:38" s="255" customFormat="1" ht="6.75" customHeight="1">
      <c r="AG229" s="256"/>
      <c r="AH229" s="256"/>
      <c r="AK229" s="191"/>
      <c r="AL229" s="191"/>
    </row>
    <row r="230" spans="33:38" s="255" customFormat="1" ht="6.75" customHeight="1">
      <c r="AG230" s="256"/>
      <c r="AH230" s="256"/>
      <c r="AK230" s="191"/>
      <c r="AL230" s="191"/>
    </row>
    <row r="231" spans="33:38" s="255" customFormat="1" ht="6.75" customHeight="1">
      <c r="AG231" s="256"/>
      <c r="AH231" s="256"/>
      <c r="AK231" s="191"/>
      <c r="AL231" s="191"/>
    </row>
    <row r="232" spans="33:38" s="255" customFormat="1" ht="6.75" customHeight="1">
      <c r="AG232" s="256"/>
      <c r="AH232" s="256"/>
      <c r="AK232" s="191"/>
      <c r="AL232" s="191"/>
    </row>
    <row r="233" spans="33:38" s="255" customFormat="1" ht="6.75" customHeight="1">
      <c r="AG233" s="256"/>
      <c r="AH233" s="256"/>
      <c r="AK233" s="191"/>
      <c r="AL233" s="191"/>
    </row>
    <row r="234" spans="33:38" s="255" customFormat="1" ht="6.75" customHeight="1">
      <c r="AG234" s="256"/>
      <c r="AH234" s="256"/>
      <c r="AK234" s="191"/>
      <c r="AL234" s="191"/>
    </row>
    <row r="235" spans="33:38" s="255" customFormat="1" ht="6.75" customHeight="1">
      <c r="AG235" s="256"/>
      <c r="AH235" s="256"/>
      <c r="AK235" s="191"/>
      <c r="AL235" s="191"/>
    </row>
    <row r="236" spans="33:38" s="255" customFormat="1" ht="6.75" customHeight="1">
      <c r="AG236" s="256"/>
      <c r="AH236" s="256"/>
      <c r="AK236" s="191"/>
      <c r="AL236" s="191"/>
    </row>
    <row r="237" spans="33:38" s="255" customFormat="1" ht="6.75" customHeight="1">
      <c r="AG237" s="256"/>
      <c r="AH237" s="256"/>
      <c r="AK237" s="191"/>
      <c r="AL237" s="191"/>
    </row>
    <row r="238" spans="33:38" s="255" customFormat="1" ht="6.75" customHeight="1">
      <c r="AG238" s="256"/>
      <c r="AH238" s="256"/>
      <c r="AK238" s="191"/>
      <c r="AL238" s="191"/>
    </row>
    <row r="239" spans="33:38" s="255" customFormat="1" ht="6.75" customHeight="1">
      <c r="AG239" s="256"/>
      <c r="AH239" s="256"/>
      <c r="AK239" s="191"/>
      <c r="AL239" s="191"/>
    </row>
    <row r="240" spans="33:38" s="255" customFormat="1" ht="6.75" customHeight="1">
      <c r="AG240" s="256"/>
      <c r="AH240" s="256"/>
      <c r="AK240" s="191"/>
      <c r="AL240" s="191"/>
    </row>
    <row r="241" spans="33:38" s="255" customFormat="1" ht="6.75" customHeight="1">
      <c r="AG241" s="256"/>
      <c r="AH241" s="256"/>
      <c r="AK241" s="191"/>
      <c r="AL241" s="191"/>
    </row>
    <row r="242" spans="33:38" s="255" customFormat="1" ht="6.75" customHeight="1">
      <c r="AG242" s="256"/>
      <c r="AH242" s="256"/>
      <c r="AK242" s="191"/>
      <c r="AL242" s="191"/>
    </row>
    <row r="243" spans="33:38" s="255" customFormat="1" ht="6.75" customHeight="1">
      <c r="AG243" s="256"/>
      <c r="AH243" s="256"/>
      <c r="AK243" s="191"/>
      <c r="AL243" s="191"/>
    </row>
    <row r="244" spans="33:38" s="255" customFormat="1" ht="6.75" customHeight="1">
      <c r="AG244" s="256"/>
      <c r="AH244" s="256"/>
      <c r="AK244" s="191"/>
      <c r="AL244" s="191"/>
    </row>
    <row r="245" spans="33:38" s="255" customFormat="1" ht="6.75" customHeight="1">
      <c r="AG245" s="256"/>
      <c r="AH245" s="256"/>
      <c r="AK245" s="191"/>
      <c r="AL245" s="191"/>
    </row>
    <row r="246" spans="33:38" s="255" customFormat="1" ht="6.75" customHeight="1">
      <c r="AG246" s="256"/>
      <c r="AH246" s="256"/>
      <c r="AK246" s="191"/>
      <c r="AL246" s="191"/>
    </row>
    <row r="247" spans="33:38" s="255" customFormat="1" ht="6.75" customHeight="1">
      <c r="AG247" s="256"/>
      <c r="AH247" s="256"/>
      <c r="AK247" s="191"/>
      <c r="AL247" s="191"/>
    </row>
    <row r="248" spans="33:38" s="255" customFormat="1" ht="6.75" customHeight="1">
      <c r="AG248" s="256"/>
      <c r="AH248" s="256"/>
      <c r="AK248" s="191"/>
      <c r="AL248" s="191"/>
    </row>
    <row r="249" spans="33:38" s="255" customFormat="1" ht="6.75" customHeight="1">
      <c r="AG249" s="256"/>
      <c r="AH249" s="256"/>
      <c r="AK249" s="191"/>
      <c r="AL249" s="191"/>
    </row>
    <row r="250" spans="33:38" s="255" customFormat="1" ht="6.75" customHeight="1">
      <c r="AG250" s="256"/>
      <c r="AH250" s="256"/>
      <c r="AK250" s="191"/>
      <c r="AL250" s="191"/>
    </row>
    <row r="251" spans="33:38" s="255" customFormat="1" ht="6.75" customHeight="1">
      <c r="AG251" s="256"/>
      <c r="AH251" s="256"/>
      <c r="AK251" s="191"/>
      <c r="AL251" s="191"/>
    </row>
    <row r="252" spans="33:38" s="255" customFormat="1" ht="6.75" customHeight="1">
      <c r="AG252" s="256"/>
      <c r="AH252" s="256"/>
      <c r="AK252" s="191"/>
      <c r="AL252" s="191"/>
    </row>
    <row r="253" spans="33:38" s="255" customFormat="1" ht="6.75" customHeight="1">
      <c r="AG253" s="256"/>
      <c r="AH253" s="256"/>
      <c r="AK253" s="191"/>
      <c r="AL253" s="191"/>
    </row>
    <row r="254" spans="33:38" s="255" customFormat="1" ht="6.75" customHeight="1">
      <c r="AG254" s="256"/>
      <c r="AH254" s="256"/>
      <c r="AK254" s="191"/>
      <c r="AL254" s="191"/>
    </row>
    <row r="255" spans="33:38" s="255" customFormat="1" ht="6.75" customHeight="1">
      <c r="AG255" s="256"/>
      <c r="AH255" s="256"/>
      <c r="AK255" s="191"/>
      <c r="AL255" s="191"/>
    </row>
    <row r="256" spans="33:38" s="255" customFormat="1" ht="6.75" customHeight="1">
      <c r="AG256" s="256"/>
      <c r="AH256" s="256"/>
      <c r="AK256" s="191"/>
      <c r="AL256" s="191"/>
    </row>
    <row r="257" spans="33:38" s="255" customFormat="1" ht="6.75" customHeight="1">
      <c r="AG257" s="256"/>
      <c r="AH257" s="256"/>
      <c r="AK257" s="191"/>
      <c r="AL257" s="191"/>
    </row>
    <row r="258" spans="33:38" s="255" customFormat="1" ht="6.75" customHeight="1">
      <c r="AG258" s="256"/>
      <c r="AH258" s="256"/>
      <c r="AK258" s="191"/>
      <c r="AL258" s="191"/>
    </row>
    <row r="259" spans="33:38" s="255" customFormat="1" ht="6.75" customHeight="1">
      <c r="AG259" s="256"/>
      <c r="AH259" s="256"/>
      <c r="AK259" s="191"/>
      <c r="AL259" s="191"/>
    </row>
    <row r="260" spans="33:38" s="255" customFormat="1" ht="6.75" customHeight="1">
      <c r="AG260" s="256"/>
      <c r="AH260" s="256"/>
      <c r="AK260" s="191"/>
      <c r="AL260" s="191"/>
    </row>
    <row r="261" spans="33:38" s="255" customFormat="1" ht="6.75" customHeight="1">
      <c r="AG261" s="256"/>
      <c r="AH261" s="256"/>
      <c r="AK261" s="191"/>
      <c r="AL261" s="191"/>
    </row>
    <row r="262" spans="33:38" s="255" customFormat="1" ht="6.75" customHeight="1">
      <c r="AG262" s="256"/>
      <c r="AH262" s="256"/>
      <c r="AK262" s="191"/>
      <c r="AL262" s="191"/>
    </row>
    <row r="263" spans="33:38" s="255" customFormat="1" ht="6.75" customHeight="1">
      <c r="AG263" s="256"/>
      <c r="AH263" s="256"/>
      <c r="AK263" s="191"/>
      <c r="AL263" s="191"/>
    </row>
    <row r="264" spans="33:38" s="255" customFormat="1" ht="6.75" customHeight="1">
      <c r="AG264" s="256"/>
      <c r="AH264" s="256"/>
      <c r="AK264" s="191"/>
      <c r="AL264" s="191"/>
    </row>
    <row r="265" spans="33:38" s="255" customFormat="1" ht="6.75" customHeight="1">
      <c r="AG265" s="256"/>
      <c r="AH265" s="256"/>
      <c r="AK265" s="191"/>
      <c r="AL265" s="191"/>
    </row>
    <row r="266" spans="33:38" s="255" customFormat="1" ht="6.75" customHeight="1">
      <c r="AG266" s="256"/>
      <c r="AH266" s="256"/>
      <c r="AK266" s="191"/>
      <c r="AL266" s="191"/>
    </row>
    <row r="267" spans="33:38" s="255" customFormat="1" ht="6.75" customHeight="1">
      <c r="AG267" s="256"/>
      <c r="AH267" s="256"/>
      <c r="AK267" s="191"/>
      <c r="AL267" s="191"/>
    </row>
    <row r="268" spans="33:38" s="255" customFormat="1" ht="6.75" customHeight="1">
      <c r="AG268" s="256"/>
      <c r="AH268" s="256"/>
      <c r="AK268" s="191"/>
      <c r="AL268" s="191"/>
    </row>
    <row r="269" spans="33:38" s="255" customFormat="1" ht="6.75" customHeight="1">
      <c r="AG269" s="256"/>
      <c r="AH269" s="256"/>
      <c r="AK269" s="191"/>
      <c r="AL269" s="191"/>
    </row>
    <row r="270" spans="33:38" s="255" customFormat="1" ht="6.75" customHeight="1">
      <c r="AG270" s="256"/>
      <c r="AH270" s="256"/>
      <c r="AK270" s="191"/>
      <c r="AL270" s="191"/>
    </row>
    <row r="271" spans="33:38" s="255" customFormat="1" ht="6.75" customHeight="1">
      <c r="AG271" s="256"/>
      <c r="AH271" s="256"/>
      <c r="AK271" s="191"/>
      <c r="AL271" s="191"/>
    </row>
    <row r="272" spans="33:38" s="255" customFormat="1" ht="6.75" customHeight="1">
      <c r="AG272" s="256"/>
      <c r="AH272" s="256"/>
      <c r="AK272" s="191"/>
      <c r="AL272" s="191"/>
    </row>
    <row r="273" spans="33:38" s="255" customFormat="1" ht="6.75" customHeight="1">
      <c r="AG273" s="256"/>
      <c r="AH273" s="256"/>
      <c r="AK273" s="191"/>
      <c r="AL273" s="191"/>
    </row>
    <row r="274" spans="33:38" s="255" customFormat="1" ht="6.75" customHeight="1">
      <c r="AG274" s="256"/>
      <c r="AH274" s="256"/>
      <c r="AK274" s="191"/>
      <c r="AL274" s="191"/>
    </row>
    <row r="275" spans="33:38" s="255" customFormat="1" ht="6.75" customHeight="1">
      <c r="AG275" s="256"/>
      <c r="AH275" s="256"/>
      <c r="AK275" s="191"/>
      <c r="AL275" s="191"/>
    </row>
    <row r="276" spans="33:38" s="255" customFormat="1" ht="6.75" customHeight="1">
      <c r="AG276" s="256"/>
      <c r="AH276" s="256"/>
      <c r="AK276" s="191"/>
      <c r="AL276" s="191"/>
    </row>
    <row r="277" spans="33:38" s="255" customFormat="1" ht="6.75" customHeight="1">
      <c r="AG277" s="256"/>
      <c r="AH277" s="256"/>
      <c r="AK277" s="191"/>
      <c r="AL277" s="191"/>
    </row>
    <row r="278" spans="33:38" s="255" customFormat="1" ht="6.75" customHeight="1">
      <c r="AG278" s="256"/>
      <c r="AH278" s="256"/>
      <c r="AK278" s="191"/>
      <c r="AL278" s="191"/>
    </row>
    <row r="279" spans="33:38" s="255" customFormat="1" ht="6.75" customHeight="1">
      <c r="AG279" s="256"/>
      <c r="AH279" s="256"/>
      <c r="AK279" s="191"/>
      <c r="AL279" s="191"/>
    </row>
    <row r="280" spans="33:38" s="255" customFormat="1" ht="6.75" customHeight="1">
      <c r="AG280" s="256"/>
      <c r="AH280" s="256"/>
      <c r="AK280" s="191"/>
      <c r="AL280" s="191"/>
    </row>
    <row r="281" spans="33:38" s="255" customFormat="1" ht="6.75" customHeight="1">
      <c r="AG281" s="256"/>
      <c r="AH281" s="256"/>
      <c r="AK281" s="191"/>
      <c r="AL281" s="191"/>
    </row>
    <row r="282" spans="33:38" s="255" customFormat="1" ht="6.75" customHeight="1">
      <c r="AG282" s="256"/>
      <c r="AH282" s="256"/>
      <c r="AK282" s="191"/>
      <c r="AL282" s="191"/>
    </row>
    <row r="283" spans="33:38" s="255" customFormat="1" ht="6.75" customHeight="1">
      <c r="AG283" s="256"/>
      <c r="AH283" s="256"/>
      <c r="AK283" s="191"/>
      <c r="AL283" s="191"/>
    </row>
    <row r="284" spans="33:38" s="255" customFormat="1" ht="6.75" customHeight="1">
      <c r="AG284" s="256"/>
      <c r="AH284" s="256"/>
      <c r="AK284" s="191"/>
      <c r="AL284" s="191"/>
    </row>
    <row r="285" spans="33:38" s="255" customFormat="1" ht="6.75" customHeight="1">
      <c r="AG285" s="256"/>
      <c r="AH285" s="256"/>
      <c r="AK285" s="191"/>
      <c r="AL285" s="191"/>
    </row>
    <row r="286" spans="33:38" s="255" customFormat="1" ht="6.75" customHeight="1">
      <c r="AG286" s="256"/>
      <c r="AH286" s="256"/>
      <c r="AK286" s="191"/>
      <c r="AL286" s="191"/>
    </row>
    <row r="287" spans="33:38" s="255" customFormat="1" ht="6.75" customHeight="1">
      <c r="AG287" s="256"/>
      <c r="AH287" s="256"/>
      <c r="AK287" s="191"/>
      <c r="AL287" s="191"/>
    </row>
    <row r="288" spans="33:38" s="255" customFormat="1" ht="6.75" customHeight="1">
      <c r="AG288" s="256"/>
      <c r="AH288" s="256"/>
      <c r="AK288" s="191"/>
      <c r="AL288" s="191"/>
    </row>
    <row r="289" spans="33:38" s="255" customFormat="1" ht="6.75" customHeight="1">
      <c r="AG289" s="256"/>
      <c r="AH289" s="256"/>
      <c r="AK289" s="191"/>
      <c r="AL289" s="191"/>
    </row>
    <row r="290" spans="33:38" s="255" customFormat="1" ht="6.75" customHeight="1">
      <c r="AG290" s="256"/>
      <c r="AH290" s="256"/>
      <c r="AK290" s="191"/>
      <c r="AL290" s="191"/>
    </row>
    <row r="291" spans="33:38" s="255" customFormat="1" ht="6.75" customHeight="1">
      <c r="AG291" s="256"/>
      <c r="AH291" s="256"/>
      <c r="AK291" s="191"/>
      <c r="AL291" s="191"/>
    </row>
    <row r="292" spans="33:38" s="255" customFormat="1" ht="6.75" customHeight="1">
      <c r="AG292" s="256"/>
      <c r="AH292" s="256"/>
      <c r="AK292" s="191"/>
      <c r="AL292" s="191"/>
    </row>
    <row r="293" spans="33:38" s="255" customFormat="1" ht="6.75" customHeight="1">
      <c r="AG293" s="256"/>
      <c r="AH293" s="256"/>
      <c r="AK293" s="191"/>
      <c r="AL293" s="191"/>
    </row>
    <row r="294" spans="33:38" s="255" customFormat="1" ht="6.75" customHeight="1">
      <c r="AG294" s="256"/>
      <c r="AH294" s="256"/>
      <c r="AK294" s="191"/>
      <c r="AL294" s="191"/>
    </row>
    <row r="295" spans="33:38" s="255" customFormat="1" ht="6.75" customHeight="1">
      <c r="AG295" s="256"/>
      <c r="AH295" s="256"/>
      <c r="AK295" s="191"/>
      <c r="AL295" s="191"/>
    </row>
    <row r="296" spans="33:38" s="255" customFormat="1" ht="6.75" customHeight="1">
      <c r="AG296" s="256"/>
      <c r="AH296" s="256"/>
      <c r="AK296" s="191"/>
      <c r="AL296" s="191"/>
    </row>
    <row r="297" spans="33:38" s="255" customFormat="1" ht="6.75" customHeight="1">
      <c r="AG297" s="256"/>
      <c r="AH297" s="256"/>
      <c r="AK297" s="191"/>
      <c r="AL297" s="191"/>
    </row>
    <row r="298" spans="33:38" s="255" customFormat="1" ht="6.75" customHeight="1">
      <c r="AG298" s="256"/>
      <c r="AH298" s="256"/>
      <c r="AK298" s="191"/>
      <c r="AL298" s="191"/>
    </row>
    <row r="299" spans="33:38" s="255" customFormat="1" ht="6.75" customHeight="1">
      <c r="AG299" s="256"/>
      <c r="AH299" s="256"/>
      <c r="AK299" s="191"/>
      <c r="AL299" s="191"/>
    </row>
    <row r="300" spans="33:38" s="255" customFormat="1" ht="6.75" customHeight="1">
      <c r="AG300" s="256"/>
      <c r="AH300" s="256"/>
      <c r="AK300" s="191"/>
      <c r="AL300" s="191"/>
    </row>
    <row r="301" spans="33:38" s="255" customFormat="1" ht="6.75" customHeight="1">
      <c r="AG301" s="256"/>
      <c r="AH301" s="256"/>
      <c r="AK301" s="191"/>
      <c r="AL301" s="191"/>
    </row>
    <row r="302" spans="33:38" s="255" customFormat="1" ht="6.75" customHeight="1">
      <c r="AG302" s="256"/>
      <c r="AH302" s="256"/>
      <c r="AK302" s="191"/>
      <c r="AL302" s="191"/>
    </row>
    <row r="303" spans="33:38" s="255" customFormat="1" ht="6.75" customHeight="1">
      <c r="AG303" s="256"/>
      <c r="AH303" s="256"/>
      <c r="AK303" s="191"/>
      <c r="AL303" s="191"/>
    </row>
    <row r="304" spans="33:38" s="255" customFormat="1" ht="6.75" customHeight="1">
      <c r="AG304" s="256"/>
      <c r="AH304" s="256"/>
      <c r="AK304" s="191"/>
      <c r="AL304" s="191"/>
    </row>
    <row r="305" spans="33:38" s="255" customFormat="1" ht="6.75" customHeight="1">
      <c r="AG305" s="256"/>
      <c r="AH305" s="256"/>
      <c r="AK305" s="191"/>
      <c r="AL305" s="191"/>
    </row>
    <row r="306" spans="33:38" s="255" customFormat="1" ht="6.75" customHeight="1">
      <c r="AG306" s="256"/>
      <c r="AH306" s="256"/>
      <c r="AK306" s="191"/>
      <c r="AL306" s="191"/>
    </row>
    <row r="307" spans="33:38" s="255" customFormat="1" ht="6.75" customHeight="1">
      <c r="AG307" s="256"/>
      <c r="AH307" s="256"/>
      <c r="AK307" s="191"/>
      <c r="AL307" s="191"/>
    </row>
    <row r="308" spans="33:38" s="255" customFormat="1" ht="6.75" customHeight="1">
      <c r="AG308" s="256"/>
      <c r="AH308" s="256"/>
      <c r="AK308" s="191"/>
      <c r="AL308" s="191"/>
    </row>
    <row r="309" spans="33:38" s="255" customFormat="1" ht="6.75" customHeight="1">
      <c r="AG309" s="256"/>
      <c r="AH309" s="256"/>
      <c r="AK309" s="191"/>
      <c r="AL309" s="191"/>
    </row>
    <row r="310" spans="33:38" s="255" customFormat="1" ht="6.75" customHeight="1">
      <c r="AG310" s="256"/>
      <c r="AH310" s="256"/>
      <c r="AK310" s="191"/>
      <c r="AL310" s="191"/>
    </row>
    <row r="311" spans="33:38" s="255" customFormat="1" ht="6.75" customHeight="1">
      <c r="AG311" s="256"/>
      <c r="AH311" s="256"/>
      <c r="AK311" s="191"/>
      <c r="AL311" s="191"/>
    </row>
    <row r="312" spans="33:38" s="255" customFormat="1" ht="6.75" customHeight="1">
      <c r="AG312" s="256"/>
      <c r="AH312" s="256"/>
      <c r="AK312" s="191"/>
      <c r="AL312" s="191"/>
    </row>
    <row r="313" spans="33:38" s="255" customFormat="1" ht="6.75" customHeight="1">
      <c r="AG313" s="256"/>
      <c r="AH313" s="256"/>
      <c r="AK313" s="191"/>
      <c r="AL313" s="191"/>
    </row>
    <row r="314" spans="33:38" s="255" customFormat="1" ht="6.75" customHeight="1">
      <c r="AG314" s="256"/>
      <c r="AH314" s="256"/>
      <c r="AK314" s="191"/>
      <c r="AL314" s="191"/>
    </row>
    <row r="315" spans="33:38" s="255" customFormat="1" ht="6.75" customHeight="1">
      <c r="AG315" s="256"/>
      <c r="AH315" s="256"/>
      <c r="AK315" s="191"/>
      <c r="AL315" s="191"/>
    </row>
    <row r="316" spans="33:38" s="255" customFormat="1" ht="6.75" customHeight="1">
      <c r="AG316" s="256"/>
      <c r="AH316" s="256"/>
      <c r="AK316" s="191"/>
      <c r="AL316" s="191"/>
    </row>
    <row r="317" spans="33:38" s="255" customFormat="1" ht="6.75" customHeight="1">
      <c r="AG317" s="256"/>
      <c r="AH317" s="256"/>
      <c r="AK317" s="191"/>
      <c r="AL317" s="191"/>
    </row>
    <row r="318" spans="33:38" s="255" customFormat="1" ht="6.75" customHeight="1">
      <c r="AG318" s="256"/>
      <c r="AH318" s="256"/>
      <c r="AK318" s="191"/>
      <c r="AL318" s="191"/>
    </row>
    <row r="319" spans="33:38" s="255" customFormat="1" ht="6.75" customHeight="1">
      <c r="AG319" s="256"/>
      <c r="AH319" s="256"/>
      <c r="AK319" s="191"/>
      <c r="AL319" s="191"/>
    </row>
    <row r="320" spans="33:38" s="255" customFormat="1" ht="6.75" customHeight="1">
      <c r="AG320" s="256"/>
      <c r="AH320" s="256"/>
      <c r="AK320" s="191"/>
      <c r="AL320" s="191"/>
    </row>
    <row r="321" spans="33:38" s="255" customFormat="1" ht="6.75" customHeight="1">
      <c r="AG321" s="256"/>
      <c r="AH321" s="256"/>
      <c r="AK321" s="191"/>
      <c r="AL321" s="191"/>
    </row>
    <row r="322" spans="33:38" s="255" customFormat="1" ht="6.75" customHeight="1">
      <c r="AG322" s="256"/>
      <c r="AH322" s="256"/>
      <c r="AK322" s="191"/>
      <c r="AL322" s="191"/>
    </row>
    <row r="323" spans="33:38" s="255" customFormat="1" ht="6.75" customHeight="1">
      <c r="AG323" s="256"/>
      <c r="AH323" s="256"/>
      <c r="AK323" s="191"/>
      <c r="AL323" s="191"/>
    </row>
    <row r="324" spans="33:38" s="255" customFormat="1" ht="6.75" customHeight="1">
      <c r="AG324" s="256"/>
      <c r="AH324" s="256"/>
      <c r="AK324" s="191"/>
      <c r="AL324" s="191"/>
    </row>
    <row r="325" spans="33:38" s="255" customFormat="1" ht="6.75" customHeight="1">
      <c r="AG325" s="256"/>
      <c r="AH325" s="256"/>
      <c r="AK325" s="191"/>
      <c r="AL325" s="191"/>
    </row>
    <row r="326" spans="33:38" s="255" customFormat="1" ht="6.75" customHeight="1">
      <c r="AG326" s="256"/>
      <c r="AH326" s="256"/>
      <c r="AK326" s="191"/>
      <c r="AL326" s="191"/>
    </row>
    <row r="327" spans="33:38" s="255" customFormat="1" ht="6.75" customHeight="1">
      <c r="AG327" s="256"/>
      <c r="AH327" s="256"/>
      <c r="AK327" s="191"/>
      <c r="AL327" s="191"/>
    </row>
    <row r="328" spans="33:38" s="255" customFormat="1" ht="6.75" customHeight="1">
      <c r="AG328" s="256"/>
      <c r="AH328" s="256"/>
      <c r="AK328" s="191"/>
      <c r="AL328" s="191"/>
    </row>
    <row r="329" spans="33:38" s="255" customFormat="1" ht="6.75" customHeight="1">
      <c r="AG329" s="256"/>
      <c r="AH329" s="256"/>
      <c r="AK329" s="191"/>
      <c r="AL329" s="191"/>
    </row>
    <row r="330" spans="33:38" s="255" customFormat="1" ht="6.75" customHeight="1">
      <c r="AG330" s="256"/>
      <c r="AH330" s="256"/>
      <c r="AK330" s="191"/>
      <c r="AL330" s="191"/>
    </row>
    <row r="331" spans="33:38" s="255" customFormat="1" ht="6.75" customHeight="1">
      <c r="AG331" s="256"/>
      <c r="AH331" s="256"/>
      <c r="AK331" s="191"/>
      <c r="AL331" s="191"/>
    </row>
    <row r="332" spans="33:38" s="255" customFormat="1" ht="6.75" customHeight="1">
      <c r="AG332" s="256"/>
      <c r="AH332" s="256"/>
      <c r="AK332" s="191"/>
      <c r="AL332" s="191"/>
    </row>
    <row r="333" spans="33:38" s="255" customFormat="1" ht="6.75" customHeight="1">
      <c r="AG333" s="256"/>
      <c r="AH333" s="256"/>
      <c r="AK333" s="191"/>
      <c r="AL333" s="191"/>
    </row>
    <row r="334" spans="33:38" s="255" customFormat="1" ht="6.75" customHeight="1">
      <c r="AG334" s="256"/>
      <c r="AH334" s="256"/>
      <c r="AK334" s="191"/>
      <c r="AL334" s="191"/>
    </row>
    <row r="335" spans="33:38" s="255" customFormat="1" ht="6.75" customHeight="1">
      <c r="AG335" s="256"/>
      <c r="AH335" s="256"/>
      <c r="AK335" s="191"/>
      <c r="AL335" s="191"/>
    </row>
    <row r="336" spans="33:38" s="255" customFormat="1" ht="6.75" customHeight="1">
      <c r="AG336" s="256"/>
      <c r="AH336" s="256"/>
      <c r="AK336" s="191"/>
      <c r="AL336" s="191"/>
    </row>
    <row r="337" spans="33:38" s="255" customFormat="1" ht="6.75" customHeight="1">
      <c r="AG337" s="256"/>
      <c r="AH337" s="256"/>
      <c r="AK337" s="191"/>
      <c r="AL337" s="191"/>
    </row>
    <row r="338" spans="33:38" s="255" customFormat="1" ht="6.75" customHeight="1">
      <c r="AG338" s="256"/>
      <c r="AH338" s="256"/>
      <c r="AK338" s="191"/>
      <c r="AL338" s="191"/>
    </row>
    <row r="339" spans="33:38" s="255" customFormat="1" ht="6.75" customHeight="1">
      <c r="AG339" s="256"/>
      <c r="AH339" s="256"/>
      <c r="AK339" s="191"/>
      <c r="AL339" s="191"/>
    </row>
    <row r="340" spans="33:38" s="255" customFormat="1" ht="6.75" customHeight="1">
      <c r="AG340" s="256"/>
      <c r="AH340" s="256"/>
      <c r="AK340" s="191"/>
      <c r="AL340" s="191"/>
    </row>
    <row r="341" spans="33:38" s="255" customFormat="1" ht="6.75" customHeight="1">
      <c r="AG341" s="256"/>
      <c r="AH341" s="256"/>
      <c r="AK341" s="191"/>
      <c r="AL341" s="191"/>
    </row>
    <row r="342" spans="33:38" s="255" customFormat="1" ht="6.75" customHeight="1">
      <c r="AG342" s="256"/>
      <c r="AH342" s="256"/>
      <c r="AK342" s="191"/>
      <c r="AL342" s="191"/>
    </row>
    <row r="343" spans="33:38" s="255" customFormat="1" ht="6.75" customHeight="1">
      <c r="AG343" s="256"/>
      <c r="AH343" s="256"/>
      <c r="AK343" s="191"/>
      <c r="AL343" s="191"/>
    </row>
    <row r="344" spans="33:38" s="255" customFormat="1" ht="6.75" customHeight="1">
      <c r="AG344" s="256"/>
      <c r="AH344" s="256"/>
      <c r="AK344" s="191"/>
      <c r="AL344" s="191"/>
    </row>
    <row r="345" spans="33:38" s="255" customFormat="1" ht="6.75" customHeight="1">
      <c r="AG345" s="256"/>
      <c r="AH345" s="256"/>
      <c r="AK345" s="191"/>
      <c r="AL345" s="191"/>
    </row>
    <row r="346" spans="33:38" s="255" customFormat="1" ht="6.75" customHeight="1">
      <c r="AG346" s="256"/>
      <c r="AH346" s="256"/>
      <c r="AK346" s="191"/>
      <c r="AL346" s="191"/>
    </row>
    <row r="347" spans="33:38" s="255" customFormat="1" ht="6.75" customHeight="1">
      <c r="AG347" s="256"/>
      <c r="AH347" s="256"/>
      <c r="AK347" s="191"/>
      <c r="AL347" s="191"/>
    </row>
    <row r="348" spans="33:38" s="255" customFormat="1" ht="6.75" customHeight="1">
      <c r="AG348" s="256"/>
      <c r="AH348" s="256"/>
      <c r="AK348" s="191"/>
      <c r="AL348" s="191"/>
    </row>
    <row r="349" spans="33:38" s="255" customFormat="1" ht="6.75" customHeight="1">
      <c r="AG349" s="256"/>
      <c r="AH349" s="256"/>
      <c r="AK349" s="191"/>
      <c r="AL349" s="191"/>
    </row>
    <row r="350" spans="33:38" s="255" customFormat="1" ht="6.75" customHeight="1">
      <c r="AG350" s="256"/>
      <c r="AH350" s="256"/>
      <c r="AK350" s="191"/>
      <c r="AL350" s="191"/>
    </row>
    <row r="351" spans="33:38" s="255" customFormat="1" ht="6.75" customHeight="1">
      <c r="AG351" s="256"/>
      <c r="AH351" s="256"/>
      <c r="AK351" s="191"/>
      <c r="AL351" s="191"/>
    </row>
    <row r="352" spans="33:38" s="255" customFormat="1" ht="6.75" customHeight="1">
      <c r="AG352" s="256"/>
      <c r="AH352" s="256"/>
      <c r="AK352" s="191"/>
      <c r="AL352" s="191"/>
    </row>
    <row r="353" spans="33:38" s="255" customFormat="1" ht="6.75" customHeight="1">
      <c r="AG353" s="256"/>
      <c r="AH353" s="256"/>
      <c r="AK353" s="191"/>
      <c r="AL353" s="191"/>
    </row>
    <row r="354" spans="33:38" s="255" customFormat="1" ht="6.75" customHeight="1">
      <c r="AG354" s="256"/>
      <c r="AH354" s="256"/>
      <c r="AK354" s="191"/>
      <c r="AL354" s="191"/>
    </row>
    <row r="355" spans="33:38" s="255" customFormat="1" ht="6.75" customHeight="1">
      <c r="AG355" s="256"/>
      <c r="AH355" s="256"/>
      <c r="AK355" s="191"/>
      <c r="AL355" s="191"/>
    </row>
    <row r="356" spans="33:38" s="255" customFormat="1" ht="6.75" customHeight="1">
      <c r="AG356" s="256"/>
      <c r="AH356" s="256"/>
      <c r="AK356" s="191"/>
      <c r="AL356" s="191"/>
    </row>
    <row r="357" spans="33:38" s="255" customFormat="1" ht="6.75" customHeight="1">
      <c r="AG357" s="256"/>
      <c r="AH357" s="256"/>
      <c r="AK357" s="191"/>
      <c r="AL357" s="191"/>
    </row>
    <row r="358" spans="33:38" s="255" customFormat="1" ht="6.75" customHeight="1">
      <c r="AG358" s="256"/>
      <c r="AH358" s="256"/>
      <c r="AK358" s="191"/>
      <c r="AL358" s="191"/>
    </row>
    <row r="359" spans="33:38" s="255" customFormat="1" ht="6.75" customHeight="1">
      <c r="AG359" s="256"/>
      <c r="AH359" s="256"/>
      <c r="AK359" s="191"/>
      <c r="AL359" s="191"/>
    </row>
    <row r="360" spans="33:38" s="255" customFormat="1" ht="6.75" customHeight="1">
      <c r="AG360" s="256"/>
      <c r="AH360" s="256"/>
      <c r="AK360" s="191"/>
      <c r="AL360" s="191"/>
    </row>
    <row r="361" spans="33:38" s="255" customFormat="1" ht="6.75" customHeight="1">
      <c r="AG361" s="256"/>
      <c r="AH361" s="256"/>
      <c r="AK361" s="191"/>
      <c r="AL361" s="191"/>
    </row>
    <row r="362" spans="33:38" s="255" customFormat="1" ht="6.75" customHeight="1">
      <c r="AG362" s="256"/>
      <c r="AH362" s="256"/>
      <c r="AK362" s="191"/>
      <c r="AL362" s="191"/>
    </row>
    <row r="363" spans="33:38" s="255" customFormat="1" ht="6.75" customHeight="1">
      <c r="AG363" s="256"/>
      <c r="AH363" s="256"/>
      <c r="AK363" s="191"/>
      <c r="AL363" s="191"/>
    </row>
    <row r="364" spans="33:38" s="255" customFormat="1" ht="6.75" customHeight="1">
      <c r="AG364" s="256"/>
      <c r="AH364" s="256"/>
      <c r="AK364" s="191"/>
      <c r="AL364" s="191"/>
    </row>
    <row r="365" spans="33:38" s="255" customFormat="1" ht="6.75" customHeight="1">
      <c r="AG365" s="256"/>
      <c r="AH365" s="256"/>
      <c r="AK365" s="191"/>
      <c r="AL365" s="191"/>
    </row>
    <row r="366" spans="33:38" s="255" customFormat="1" ht="6.75" customHeight="1">
      <c r="AG366" s="256"/>
      <c r="AH366" s="256"/>
      <c r="AK366" s="191"/>
      <c r="AL366" s="191"/>
    </row>
    <row r="367" spans="33:38" s="255" customFormat="1" ht="6.75" customHeight="1">
      <c r="AG367" s="256"/>
      <c r="AH367" s="256"/>
      <c r="AK367" s="191"/>
      <c r="AL367" s="191"/>
    </row>
    <row r="368" spans="33:38" s="255" customFormat="1" ht="6.75" customHeight="1">
      <c r="AG368" s="256"/>
      <c r="AH368" s="256"/>
      <c r="AK368" s="191"/>
      <c r="AL368" s="191"/>
    </row>
    <row r="369" spans="33:38" s="255" customFormat="1" ht="6.75" customHeight="1">
      <c r="AG369" s="256"/>
      <c r="AH369" s="256"/>
      <c r="AK369" s="191"/>
      <c r="AL369" s="191"/>
    </row>
    <row r="370" spans="33:38" s="255" customFormat="1" ht="6.75" customHeight="1">
      <c r="AG370" s="256"/>
      <c r="AH370" s="256"/>
      <c r="AK370" s="191"/>
      <c r="AL370" s="191"/>
    </row>
    <row r="371" spans="33:38" s="255" customFormat="1" ht="6.75" customHeight="1">
      <c r="AG371" s="256"/>
      <c r="AH371" s="256"/>
      <c r="AK371" s="191"/>
      <c r="AL371" s="191"/>
    </row>
    <row r="372" spans="33:38" s="255" customFormat="1" ht="6.75" customHeight="1">
      <c r="AG372" s="256"/>
      <c r="AH372" s="256"/>
      <c r="AK372" s="191"/>
      <c r="AL372" s="191"/>
    </row>
    <row r="373" spans="33:38" s="255" customFormat="1" ht="6.75" customHeight="1">
      <c r="AG373" s="256"/>
      <c r="AH373" s="256"/>
      <c r="AK373" s="191"/>
      <c r="AL373" s="191"/>
    </row>
    <row r="374" spans="33:38" s="255" customFormat="1" ht="6.75" customHeight="1">
      <c r="AG374" s="256"/>
      <c r="AH374" s="256"/>
      <c r="AK374" s="191"/>
      <c r="AL374" s="191"/>
    </row>
    <row r="375" spans="33:38" s="255" customFormat="1" ht="6.75" customHeight="1">
      <c r="AG375" s="256"/>
      <c r="AH375" s="256"/>
      <c r="AK375" s="191"/>
      <c r="AL375" s="191"/>
    </row>
    <row r="376" spans="33:38" s="255" customFormat="1" ht="6.75" customHeight="1">
      <c r="AG376" s="256"/>
      <c r="AH376" s="256"/>
      <c r="AK376" s="191"/>
      <c r="AL376" s="191"/>
    </row>
    <row r="377" spans="33:38" s="255" customFormat="1" ht="6.75" customHeight="1">
      <c r="AG377" s="256"/>
      <c r="AH377" s="256"/>
      <c r="AK377" s="191"/>
      <c r="AL377" s="191"/>
    </row>
    <row r="378" spans="33:38" s="255" customFormat="1" ht="6.75" customHeight="1">
      <c r="AG378" s="256"/>
      <c r="AH378" s="256"/>
      <c r="AK378" s="191"/>
      <c r="AL378" s="191"/>
    </row>
    <row r="379" spans="33:38" s="255" customFormat="1" ht="6.75" customHeight="1">
      <c r="AG379" s="256"/>
      <c r="AH379" s="256"/>
      <c r="AK379" s="191"/>
      <c r="AL379" s="191"/>
    </row>
    <row r="380" spans="33:38" s="255" customFormat="1" ht="6.75" customHeight="1">
      <c r="AG380" s="256"/>
      <c r="AH380" s="256"/>
      <c r="AK380" s="191"/>
      <c r="AL380" s="191"/>
    </row>
    <row r="381" spans="33:38" s="255" customFormat="1" ht="6.75" customHeight="1">
      <c r="AG381" s="256"/>
      <c r="AH381" s="256"/>
      <c r="AK381" s="191"/>
      <c r="AL381" s="191"/>
    </row>
    <row r="382" spans="33:38" s="255" customFormat="1" ht="6.75" customHeight="1">
      <c r="AG382" s="256"/>
      <c r="AH382" s="256"/>
      <c r="AK382" s="191"/>
      <c r="AL382" s="191"/>
    </row>
    <row r="383" spans="33:38" s="255" customFormat="1" ht="6.75" customHeight="1">
      <c r="AG383" s="256"/>
      <c r="AH383" s="256"/>
      <c r="AK383" s="191"/>
      <c r="AL383" s="191"/>
    </row>
    <row r="384" spans="33:38" s="255" customFormat="1" ht="6.75" customHeight="1">
      <c r="AG384" s="256"/>
      <c r="AH384" s="256"/>
      <c r="AK384" s="191"/>
      <c r="AL384" s="191"/>
    </row>
    <row r="385" spans="33:38" s="255" customFormat="1" ht="6.75" customHeight="1">
      <c r="AG385" s="256"/>
      <c r="AH385" s="256"/>
      <c r="AK385" s="191"/>
      <c r="AL385" s="191"/>
    </row>
    <row r="386" spans="33:38" s="255" customFormat="1" ht="6.75" customHeight="1">
      <c r="AG386" s="256"/>
      <c r="AH386" s="256"/>
      <c r="AK386" s="191"/>
      <c r="AL386" s="191"/>
    </row>
    <row r="387" spans="33:38" s="255" customFormat="1" ht="6.75" customHeight="1">
      <c r="AG387" s="256"/>
      <c r="AH387" s="256"/>
      <c r="AK387" s="191"/>
      <c r="AL387" s="191"/>
    </row>
    <row r="388" spans="33:38" s="255" customFormat="1" ht="6.75" customHeight="1">
      <c r="AG388" s="256"/>
      <c r="AH388" s="256"/>
      <c r="AK388" s="191"/>
      <c r="AL388" s="191"/>
    </row>
    <row r="389" spans="33:38" s="255" customFormat="1" ht="6.75" customHeight="1">
      <c r="AG389" s="256"/>
      <c r="AH389" s="256"/>
      <c r="AK389" s="191"/>
      <c r="AL389" s="191"/>
    </row>
    <row r="390" spans="33:38" s="255" customFormat="1" ht="6.75" customHeight="1">
      <c r="AG390" s="256"/>
      <c r="AH390" s="256"/>
      <c r="AK390" s="191"/>
      <c r="AL390" s="191"/>
    </row>
    <row r="391" spans="33:38" s="255" customFormat="1" ht="6.75" customHeight="1">
      <c r="AG391" s="256"/>
      <c r="AH391" s="256"/>
      <c r="AK391" s="191"/>
      <c r="AL391" s="191"/>
    </row>
    <row r="392" spans="33:38" s="255" customFormat="1" ht="6.75" customHeight="1">
      <c r="AG392" s="256"/>
      <c r="AH392" s="256"/>
      <c r="AK392" s="191"/>
      <c r="AL392" s="191"/>
    </row>
    <row r="393" spans="33:38" s="255" customFormat="1" ht="6.75" customHeight="1">
      <c r="AG393" s="256"/>
      <c r="AH393" s="256"/>
      <c r="AK393" s="191"/>
      <c r="AL393" s="191"/>
    </row>
    <row r="394" spans="33:38" s="255" customFormat="1" ht="6.75" customHeight="1">
      <c r="AG394" s="256"/>
      <c r="AH394" s="256"/>
      <c r="AK394" s="191"/>
      <c r="AL394" s="191"/>
    </row>
    <row r="395" spans="33:38" s="255" customFormat="1" ht="6.75" customHeight="1">
      <c r="AG395" s="256"/>
      <c r="AH395" s="256"/>
      <c r="AK395" s="191"/>
      <c r="AL395" s="191"/>
    </row>
    <row r="396" spans="33:38" s="255" customFormat="1" ht="6.75" customHeight="1">
      <c r="AG396" s="256"/>
      <c r="AH396" s="256"/>
      <c r="AK396" s="191"/>
      <c r="AL396" s="191"/>
    </row>
    <row r="397" spans="33:38" s="255" customFormat="1" ht="6.75" customHeight="1">
      <c r="AG397" s="256"/>
      <c r="AH397" s="256"/>
      <c r="AK397" s="191"/>
      <c r="AL397" s="191"/>
    </row>
    <row r="398" spans="33:38" s="255" customFormat="1" ht="6.75" customHeight="1">
      <c r="AG398" s="256"/>
      <c r="AH398" s="256"/>
      <c r="AK398" s="191"/>
      <c r="AL398" s="191"/>
    </row>
    <row r="399" spans="33:38" s="255" customFormat="1" ht="6.75" customHeight="1">
      <c r="AG399" s="256"/>
      <c r="AH399" s="256"/>
      <c r="AK399" s="191"/>
      <c r="AL399" s="191"/>
    </row>
    <row r="400" spans="33:38" s="255" customFormat="1" ht="6.75" customHeight="1">
      <c r="AG400" s="256"/>
      <c r="AH400" s="256"/>
      <c r="AK400" s="191"/>
      <c r="AL400" s="191"/>
    </row>
    <row r="401" spans="33:38" s="255" customFormat="1" ht="6.75" customHeight="1">
      <c r="AG401" s="256"/>
      <c r="AH401" s="256"/>
      <c r="AK401" s="191"/>
      <c r="AL401" s="191"/>
    </row>
    <row r="402" spans="33:38" s="255" customFormat="1" ht="6.75" customHeight="1">
      <c r="AG402" s="256"/>
      <c r="AH402" s="256"/>
      <c r="AK402" s="191"/>
      <c r="AL402" s="191"/>
    </row>
    <row r="403" spans="33:38" s="255" customFormat="1" ht="6.75" customHeight="1">
      <c r="AG403" s="256"/>
      <c r="AH403" s="256"/>
      <c r="AK403" s="191"/>
      <c r="AL403" s="191"/>
    </row>
    <row r="404" spans="33:38" s="255" customFormat="1" ht="6.75" customHeight="1">
      <c r="AG404" s="256"/>
      <c r="AH404" s="256"/>
      <c r="AK404" s="191"/>
      <c r="AL404" s="191"/>
    </row>
    <row r="405" spans="33:38" s="255" customFormat="1" ht="6.75" customHeight="1">
      <c r="AG405" s="256"/>
      <c r="AH405" s="256"/>
      <c r="AK405" s="191"/>
      <c r="AL405" s="191"/>
    </row>
    <row r="406" spans="33:38" s="255" customFormat="1" ht="6.75" customHeight="1">
      <c r="AG406" s="256"/>
      <c r="AH406" s="256"/>
      <c r="AK406" s="191"/>
      <c r="AL406" s="191"/>
    </row>
    <row r="407" spans="33:38" s="255" customFormat="1" ht="6.75" customHeight="1">
      <c r="AG407" s="256"/>
      <c r="AH407" s="256"/>
      <c r="AK407" s="191"/>
      <c r="AL407" s="191"/>
    </row>
    <row r="408" spans="33:38" s="255" customFormat="1" ht="6.75" customHeight="1">
      <c r="AG408" s="256"/>
      <c r="AH408" s="256"/>
      <c r="AK408" s="191"/>
      <c r="AL408" s="191"/>
    </row>
    <row r="409" spans="33:38" s="255" customFormat="1" ht="6.75" customHeight="1">
      <c r="AG409" s="256"/>
      <c r="AH409" s="256"/>
      <c r="AK409" s="191"/>
      <c r="AL409" s="191"/>
    </row>
    <row r="410" spans="33:38" s="255" customFormat="1" ht="6.75" customHeight="1">
      <c r="AG410" s="256"/>
      <c r="AH410" s="256"/>
      <c r="AK410" s="191"/>
      <c r="AL410" s="191"/>
    </row>
    <row r="411" spans="33:38" s="255" customFormat="1" ht="6.75" customHeight="1">
      <c r="AG411" s="256"/>
      <c r="AH411" s="256"/>
      <c r="AK411" s="191"/>
      <c r="AL411" s="191"/>
    </row>
    <row r="412" spans="33:38" s="255" customFormat="1" ht="6.75" customHeight="1">
      <c r="AG412" s="256"/>
      <c r="AH412" s="256"/>
      <c r="AK412" s="191"/>
      <c r="AL412" s="191"/>
    </row>
    <row r="413" spans="33:38" s="255" customFormat="1" ht="6.75" customHeight="1">
      <c r="AG413" s="256"/>
      <c r="AH413" s="256"/>
      <c r="AK413" s="191"/>
      <c r="AL413" s="191"/>
    </row>
    <row r="414" spans="33:38" s="255" customFormat="1" ht="6.75" customHeight="1">
      <c r="AG414" s="256"/>
      <c r="AH414" s="256"/>
      <c r="AK414" s="191"/>
      <c r="AL414" s="191"/>
    </row>
    <row r="415" spans="33:38" s="255" customFormat="1" ht="6.75" customHeight="1">
      <c r="AG415" s="256"/>
      <c r="AH415" s="256"/>
      <c r="AK415" s="191"/>
      <c r="AL415" s="191"/>
    </row>
    <row r="416" spans="33:38" s="255" customFormat="1" ht="6.75" customHeight="1">
      <c r="AG416" s="256"/>
      <c r="AH416" s="256"/>
      <c r="AK416" s="191"/>
      <c r="AL416" s="191"/>
    </row>
    <row r="417" spans="33:38" s="255" customFormat="1" ht="6.75" customHeight="1">
      <c r="AG417" s="256"/>
      <c r="AH417" s="256"/>
      <c r="AK417" s="191"/>
      <c r="AL417" s="191"/>
    </row>
    <row r="418" spans="33:38" s="255" customFormat="1" ht="6.75" customHeight="1">
      <c r="AG418" s="256"/>
      <c r="AH418" s="256"/>
      <c r="AK418" s="191"/>
      <c r="AL418" s="191"/>
    </row>
    <row r="419" spans="33:38" s="255" customFormat="1" ht="6.75" customHeight="1">
      <c r="AG419" s="256"/>
      <c r="AH419" s="256"/>
      <c r="AK419" s="191"/>
      <c r="AL419" s="191"/>
    </row>
    <row r="420" spans="33:38" s="255" customFormat="1" ht="6.75" customHeight="1">
      <c r="AG420" s="256"/>
      <c r="AH420" s="256"/>
      <c r="AK420" s="191"/>
      <c r="AL420" s="191"/>
    </row>
    <row r="421" spans="33:38" s="255" customFormat="1" ht="6.75" customHeight="1">
      <c r="AG421" s="256"/>
      <c r="AH421" s="256"/>
      <c r="AK421" s="191"/>
      <c r="AL421" s="191"/>
    </row>
    <row r="422" spans="33:38" s="255" customFormat="1" ht="6.75" customHeight="1">
      <c r="AG422" s="256"/>
      <c r="AH422" s="256"/>
      <c r="AK422" s="191"/>
      <c r="AL422" s="191"/>
    </row>
    <row r="423" spans="33:38" s="255" customFormat="1" ht="6.75" customHeight="1">
      <c r="AG423" s="256"/>
      <c r="AH423" s="256"/>
      <c r="AK423" s="191"/>
      <c r="AL423" s="191"/>
    </row>
    <row r="424" spans="33:38" s="255" customFormat="1" ht="6.75" customHeight="1">
      <c r="AG424" s="256"/>
      <c r="AH424" s="256"/>
      <c r="AK424" s="191"/>
      <c r="AL424" s="191"/>
    </row>
    <row r="425" spans="33:38" s="255" customFormat="1" ht="6.75" customHeight="1">
      <c r="AG425" s="256"/>
      <c r="AH425" s="256"/>
      <c r="AK425" s="191"/>
      <c r="AL425" s="191"/>
    </row>
    <row r="426" spans="33:38" s="255" customFormat="1" ht="6.75" customHeight="1">
      <c r="AG426" s="256"/>
      <c r="AH426" s="256"/>
      <c r="AK426" s="191"/>
      <c r="AL426" s="191"/>
    </row>
    <row r="427" spans="33:38" s="255" customFormat="1" ht="6.75" customHeight="1">
      <c r="AG427" s="256"/>
      <c r="AH427" s="256"/>
      <c r="AK427" s="191"/>
      <c r="AL427" s="191"/>
    </row>
    <row r="428" spans="33:38" s="255" customFormat="1" ht="6.75" customHeight="1">
      <c r="AG428" s="256"/>
      <c r="AH428" s="256"/>
      <c r="AK428" s="191"/>
      <c r="AL428" s="191"/>
    </row>
    <row r="429" spans="33:38" s="255" customFormat="1" ht="6.75" customHeight="1">
      <c r="AG429" s="256"/>
      <c r="AH429" s="256"/>
      <c r="AK429" s="191"/>
      <c r="AL429" s="191"/>
    </row>
    <row r="430" spans="33:38" s="255" customFormat="1" ht="6.75" customHeight="1">
      <c r="AG430" s="256"/>
      <c r="AH430" s="256"/>
      <c r="AK430" s="191"/>
      <c r="AL430" s="191"/>
    </row>
    <row r="431" spans="33:38" s="255" customFormat="1" ht="6.75" customHeight="1">
      <c r="AG431" s="256"/>
      <c r="AH431" s="256"/>
      <c r="AK431" s="191"/>
      <c r="AL431" s="191"/>
    </row>
    <row r="432" spans="33:38" s="255" customFormat="1" ht="6.75" customHeight="1">
      <c r="AG432" s="256"/>
      <c r="AH432" s="256"/>
      <c r="AK432" s="191"/>
      <c r="AL432" s="191"/>
    </row>
    <row r="433" spans="33:38" s="255" customFormat="1" ht="6.75" customHeight="1">
      <c r="AG433" s="256"/>
      <c r="AH433" s="256"/>
      <c r="AK433" s="191"/>
      <c r="AL433" s="191"/>
    </row>
    <row r="434" spans="33:38" s="255" customFormat="1" ht="6.75" customHeight="1">
      <c r="AG434" s="256"/>
      <c r="AH434" s="256"/>
      <c r="AK434" s="191"/>
      <c r="AL434" s="191"/>
    </row>
    <row r="435" spans="33:38" s="255" customFormat="1" ht="6.75" customHeight="1">
      <c r="AG435" s="256"/>
      <c r="AH435" s="256"/>
      <c r="AK435" s="191"/>
      <c r="AL435" s="191"/>
    </row>
    <row r="436" spans="33:38" s="255" customFormat="1" ht="6.75" customHeight="1">
      <c r="AG436" s="256"/>
      <c r="AH436" s="256"/>
      <c r="AK436" s="191"/>
      <c r="AL436" s="191"/>
    </row>
    <row r="437" spans="33:38" s="255" customFormat="1" ht="6.75" customHeight="1">
      <c r="AG437" s="256"/>
      <c r="AH437" s="256"/>
      <c r="AK437" s="191"/>
      <c r="AL437" s="191"/>
    </row>
    <row r="438" spans="33:38" s="255" customFormat="1" ht="6.75" customHeight="1">
      <c r="AG438" s="256"/>
      <c r="AH438" s="256"/>
      <c r="AK438" s="191"/>
      <c r="AL438" s="191"/>
    </row>
    <row r="439" spans="33:38" s="216" customFormat="1" ht="6.75" customHeight="1">
      <c r="AG439" s="257"/>
      <c r="AH439" s="257"/>
      <c r="AK439" s="215"/>
      <c r="AL439" s="215"/>
    </row>
    <row r="440" spans="33:38" s="216" customFormat="1" ht="6.75" customHeight="1">
      <c r="AG440" s="257"/>
      <c r="AH440" s="257"/>
      <c r="AK440" s="215"/>
      <c r="AL440" s="215"/>
    </row>
    <row r="441" spans="33:38" s="216" customFormat="1" ht="6.75" customHeight="1">
      <c r="AG441" s="257"/>
      <c r="AH441" s="257"/>
      <c r="AK441" s="215"/>
      <c r="AL441" s="215"/>
    </row>
    <row r="442" spans="33:38" s="216" customFormat="1" ht="6.75" customHeight="1">
      <c r="AG442" s="257"/>
      <c r="AH442" s="257"/>
      <c r="AK442" s="215"/>
      <c r="AL442" s="215"/>
    </row>
    <row r="443" spans="33:38" s="216" customFormat="1" ht="6.75" customHeight="1">
      <c r="AG443" s="257"/>
      <c r="AH443" s="257"/>
      <c r="AK443" s="215"/>
      <c r="AL443" s="215"/>
    </row>
    <row r="444" spans="33:38" s="216" customFormat="1" ht="6.75" customHeight="1">
      <c r="AG444" s="257"/>
      <c r="AH444" s="257"/>
      <c r="AK444" s="215"/>
      <c r="AL444" s="215"/>
    </row>
    <row r="445" spans="33:38" s="216" customFormat="1" ht="6.75" customHeight="1">
      <c r="AG445" s="257"/>
      <c r="AH445" s="257"/>
      <c r="AK445" s="215"/>
      <c r="AL445" s="215"/>
    </row>
    <row r="446" spans="33:38" s="216" customFormat="1" ht="6.75" customHeight="1">
      <c r="AG446" s="257"/>
      <c r="AH446" s="257"/>
      <c r="AK446" s="215"/>
      <c r="AL446" s="215"/>
    </row>
    <row r="447" spans="33:38" s="216" customFormat="1" ht="6.75" customHeight="1">
      <c r="AG447" s="257"/>
      <c r="AH447" s="257"/>
      <c r="AK447" s="215"/>
      <c r="AL447" s="215"/>
    </row>
    <row r="448" spans="33:38" s="216" customFormat="1" ht="6.75" customHeight="1">
      <c r="AG448" s="257"/>
      <c r="AH448" s="257"/>
      <c r="AK448" s="215"/>
      <c r="AL448" s="215"/>
    </row>
    <row r="449" spans="33:38" s="216" customFormat="1" ht="6.75" customHeight="1">
      <c r="AG449" s="257"/>
      <c r="AH449" s="257"/>
      <c r="AK449" s="215"/>
      <c r="AL449" s="215"/>
    </row>
    <row r="450" spans="33:38" s="216" customFormat="1" ht="6.75" customHeight="1">
      <c r="AG450" s="257"/>
      <c r="AH450" s="257"/>
      <c r="AK450" s="215"/>
      <c r="AL450" s="215"/>
    </row>
    <row r="451" spans="33:38" s="216" customFormat="1" ht="6.75" customHeight="1">
      <c r="AG451" s="257"/>
      <c r="AH451" s="257"/>
      <c r="AK451" s="215"/>
      <c r="AL451" s="215"/>
    </row>
    <row r="452" spans="33:38" s="216" customFormat="1" ht="6.75" customHeight="1">
      <c r="AG452" s="257"/>
      <c r="AH452" s="257"/>
      <c r="AK452" s="215"/>
      <c r="AL452" s="215"/>
    </row>
    <row r="453" spans="33:38" s="216" customFormat="1" ht="6.75" customHeight="1">
      <c r="AG453" s="257"/>
      <c r="AH453" s="257"/>
      <c r="AK453" s="215"/>
      <c r="AL453" s="215"/>
    </row>
    <row r="454" spans="33:38" s="216" customFormat="1" ht="6.75" customHeight="1">
      <c r="AG454" s="257"/>
      <c r="AH454" s="257"/>
      <c r="AK454" s="215"/>
      <c r="AL454" s="215"/>
    </row>
    <row r="455" spans="33:38" s="216" customFormat="1" ht="6.75" customHeight="1">
      <c r="AG455" s="257"/>
      <c r="AH455" s="257"/>
      <c r="AK455" s="215"/>
      <c r="AL455" s="215"/>
    </row>
    <row r="456" spans="33:38" s="216" customFormat="1" ht="6.75" customHeight="1">
      <c r="AG456" s="257"/>
      <c r="AH456" s="257"/>
      <c r="AK456" s="215"/>
      <c r="AL456" s="215"/>
    </row>
    <row r="457" spans="33:38" s="216" customFormat="1" ht="6.75" customHeight="1">
      <c r="AG457" s="257"/>
      <c r="AH457" s="257"/>
      <c r="AK457" s="215"/>
      <c r="AL457" s="215"/>
    </row>
    <row r="458" spans="33:38" s="216" customFormat="1" ht="6.75" customHeight="1">
      <c r="AG458" s="257"/>
      <c r="AH458" s="257"/>
      <c r="AK458" s="215"/>
      <c r="AL458" s="215"/>
    </row>
    <row r="459" spans="33:38" s="216" customFormat="1" ht="6.75" customHeight="1">
      <c r="AG459" s="257"/>
      <c r="AH459" s="257"/>
      <c r="AK459" s="215"/>
      <c r="AL459" s="215"/>
    </row>
    <row r="460" spans="33:38" s="216" customFormat="1" ht="6.75" customHeight="1">
      <c r="AG460" s="257"/>
      <c r="AH460" s="257"/>
      <c r="AK460" s="215"/>
      <c r="AL460" s="215"/>
    </row>
    <row r="461" spans="33:38" s="216" customFormat="1" ht="6.75" customHeight="1">
      <c r="AG461" s="257"/>
      <c r="AH461" s="257"/>
      <c r="AK461" s="215"/>
      <c r="AL461" s="215"/>
    </row>
    <row r="462" spans="33:38" s="216" customFormat="1" ht="6.75" customHeight="1">
      <c r="AG462" s="257"/>
      <c r="AH462" s="257"/>
      <c r="AK462" s="215"/>
      <c r="AL462" s="215"/>
    </row>
    <row r="463" spans="33:38" s="216" customFormat="1" ht="6.75" customHeight="1">
      <c r="AG463" s="257"/>
      <c r="AH463" s="257"/>
      <c r="AK463" s="215"/>
      <c r="AL463" s="215"/>
    </row>
    <row r="464" spans="33:38" s="216" customFormat="1" ht="6.75" customHeight="1">
      <c r="AG464" s="257"/>
      <c r="AH464" s="257"/>
      <c r="AK464" s="215"/>
      <c r="AL464" s="215"/>
    </row>
    <row r="465" spans="33:38" s="216" customFormat="1" ht="6.75" customHeight="1">
      <c r="AG465" s="257"/>
      <c r="AH465" s="257"/>
      <c r="AK465" s="215"/>
      <c r="AL465" s="215"/>
    </row>
    <row r="466" spans="33:38" s="216" customFormat="1" ht="6.75" customHeight="1">
      <c r="AG466" s="257"/>
      <c r="AH466" s="257"/>
      <c r="AK466" s="215"/>
      <c r="AL466" s="215"/>
    </row>
    <row r="467" spans="33:38" s="216" customFormat="1" ht="6.75" customHeight="1">
      <c r="AG467" s="257"/>
      <c r="AH467" s="257"/>
      <c r="AK467" s="215"/>
      <c r="AL467" s="215"/>
    </row>
    <row r="468" spans="33:38" s="216" customFormat="1" ht="6.75" customHeight="1">
      <c r="AG468" s="257"/>
      <c r="AH468" s="257"/>
      <c r="AK468" s="215"/>
      <c r="AL468" s="215"/>
    </row>
    <row r="469" spans="33:38" s="216" customFormat="1" ht="6.75" customHeight="1">
      <c r="AG469" s="257"/>
      <c r="AH469" s="257"/>
      <c r="AK469" s="215"/>
      <c r="AL469" s="215"/>
    </row>
    <row r="470" spans="33:38" s="216" customFormat="1" ht="6.75" customHeight="1">
      <c r="AG470" s="257"/>
      <c r="AH470" s="257"/>
      <c r="AK470" s="215"/>
      <c r="AL470" s="215"/>
    </row>
    <row r="471" spans="33:38" s="216" customFormat="1" ht="6.75" customHeight="1">
      <c r="AG471" s="257"/>
      <c r="AH471" s="257"/>
      <c r="AK471" s="215"/>
      <c r="AL471" s="215"/>
    </row>
    <row r="472" spans="33:38" s="216" customFormat="1" ht="6.75" customHeight="1">
      <c r="AG472" s="257"/>
      <c r="AH472" s="257"/>
      <c r="AK472" s="215"/>
      <c r="AL472" s="215"/>
    </row>
    <row r="473" spans="33:38" s="216" customFormat="1" ht="6.75" customHeight="1">
      <c r="AG473" s="257"/>
      <c r="AH473" s="257"/>
      <c r="AK473" s="215"/>
      <c r="AL473" s="215"/>
    </row>
    <row r="474" spans="33:38" s="216" customFormat="1" ht="6.75" customHeight="1">
      <c r="AG474" s="257"/>
      <c r="AH474" s="257"/>
      <c r="AK474" s="215"/>
      <c r="AL474" s="215"/>
    </row>
    <row r="475" spans="33:38" s="216" customFormat="1" ht="6.75" customHeight="1">
      <c r="AG475" s="257"/>
      <c r="AH475" s="257"/>
      <c r="AK475" s="215"/>
      <c r="AL475" s="215"/>
    </row>
    <row r="476" spans="33:38" s="216" customFormat="1" ht="6.75" customHeight="1">
      <c r="AG476" s="257"/>
      <c r="AH476" s="257"/>
      <c r="AK476" s="215"/>
      <c r="AL476" s="215"/>
    </row>
    <row r="477" spans="33:38" s="216" customFormat="1" ht="6.75" customHeight="1">
      <c r="AG477" s="257"/>
      <c r="AH477" s="257"/>
      <c r="AK477" s="215"/>
      <c r="AL477" s="215"/>
    </row>
    <row r="478" spans="33:38" s="216" customFormat="1" ht="6.75" customHeight="1">
      <c r="AG478" s="257"/>
      <c r="AH478" s="257"/>
      <c r="AK478" s="215"/>
      <c r="AL478" s="215"/>
    </row>
    <row r="479" spans="33:38" s="216" customFormat="1" ht="6.75" customHeight="1">
      <c r="AG479" s="257"/>
      <c r="AH479" s="257"/>
      <c r="AK479" s="215"/>
      <c r="AL479" s="215"/>
    </row>
    <row r="480" spans="33:38" s="216" customFormat="1" ht="6.75" customHeight="1">
      <c r="AG480" s="257"/>
      <c r="AH480" s="257"/>
      <c r="AK480" s="215"/>
      <c r="AL480" s="215"/>
    </row>
    <row r="481" spans="33:38" s="216" customFormat="1" ht="6.75" customHeight="1">
      <c r="AG481" s="257"/>
      <c r="AH481" s="257"/>
      <c r="AK481" s="215"/>
      <c r="AL481" s="215"/>
    </row>
    <row r="482" spans="33:38" s="216" customFormat="1" ht="6.75" customHeight="1">
      <c r="AG482" s="257"/>
      <c r="AH482" s="257"/>
      <c r="AK482" s="215"/>
      <c r="AL482" s="215"/>
    </row>
    <row r="483" spans="33:38" s="216" customFormat="1" ht="6.75" customHeight="1">
      <c r="AG483" s="257"/>
      <c r="AH483" s="257"/>
      <c r="AK483" s="215"/>
      <c r="AL483" s="215"/>
    </row>
    <row r="484" spans="33:38" s="216" customFormat="1" ht="6.75" customHeight="1">
      <c r="AG484" s="257"/>
      <c r="AH484" s="257"/>
      <c r="AK484" s="215"/>
      <c r="AL484" s="215"/>
    </row>
    <row r="485" spans="33:38" s="216" customFormat="1" ht="6.75" customHeight="1">
      <c r="AG485" s="257"/>
      <c r="AH485" s="257"/>
      <c r="AK485" s="215"/>
      <c r="AL485" s="215"/>
    </row>
    <row r="486" spans="33:38" s="216" customFormat="1" ht="6.75" customHeight="1">
      <c r="AG486" s="257"/>
      <c r="AH486" s="257"/>
      <c r="AK486" s="215"/>
      <c r="AL486" s="215"/>
    </row>
    <row r="487" spans="33:38" s="216" customFormat="1" ht="6.75" customHeight="1">
      <c r="AG487" s="257"/>
      <c r="AH487" s="257"/>
      <c r="AK487" s="215"/>
      <c r="AL487" s="215"/>
    </row>
    <row r="488" spans="33:38" s="216" customFormat="1" ht="6.75" customHeight="1">
      <c r="AG488" s="257"/>
      <c r="AH488" s="257"/>
      <c r="AK488" s="215"/>
      <c r="AL488" s="215"/>
    </row>
    <row r="489" spans="33:38" s="216" customFormat="1" ht="6.75" customHeight="1">
      <c r="AG489" s="257"/>
      <c r="AH489" s="257"/>
      <c r="AK489" s="215"/>
      <c r="AL489" s="215"/>
    </row>
    <row r="490" spans="33:38" s="216" customFormat="1" ht="6.75" customHeight="1">
      <c r="AG490" s="257"/>
      <c r="AH490" s="257"/>
      <c r="AK490" s="215"/>
      <c r="AL490" s="215"/>
    </row>
    <row r="491" spans="33:38" s="216" customFormat="1" ht="6.75" customHeight="1">
      <c r="AG491" s="257"/>
      <c r="AH491" s="257"/>
      <c r="AK491" s="215"/>
      <c r="AL491" s="215"/>
    </row>
    <row r="492" spans="33:38" s="216" customFormat="1" ht="6.75" customHeight="1">
      <c r="AG492" s="257"/>
      <c r="AH492" s="257"/>
      <c r="AK492" s="215"/>
      <c r="AL492" s="215"/>
    </row>
    <row r="493" spans="33:38" s="216" customFormat="1" ht="6.75" customHeight="1">
      <c r="AG493" s="257"/>
      <c r="AH493" s="257"/>
      <c r="AK493" s="215"/>
      <c r="AL493" s="215"/>
    </row>
    <row r="494" spans="33:38" s="216" customFormat="1" ht="6.75" customHeight="1">
      <c r="AG494" s="257"/>
      <c r="AH494" s="257"/>
      <c r="AK494" s="215"/>
      <c r="AL494" s="215"/>
    </row>
    <row r="495" spans="33:38" s="216" customFormat="1" ht="6.75" customHeight="1">
      <c r="AG495" s="257"/>
      <c r="AH495" s="257"/>
      <c r="AK495" s="215"/>
      <c r="AL495" s="215"/>
    </row>
    <row r="496" spans="33:38" s="216" customFormat="1" ht="6.75" customHeight="1">
      <c r="AG496" s="257"/>
      <c r="AH496" s="257"/>
      <c r="AK496" s="215"/>
      <c r="AL496" s="215"/>
    </row>
    <row r="497" spans="33:38" s="216" customFormat="1" ht="6.75" customHeight="1">
      <c r="AG497" s="257"/>
      <c r="AH497" s="257"/>
      <c r="AK497" s="215"/>
      <c r="AL497" s="215"/>
    </row>
    <row r="498" spans="33:38" s="216" customFormat="1" ht="6.75" customHeight="1">
      <c r="AG498" s="257"/>
      <c r="AH498" s="257"/>
      <c r="AK498" s="215"/>
      <c r="AL498" s="215"/>
    </row>
    <row r="499" spans="33:38" s="216" customFormat="1" ht="6.75" customHeight="1">
      <c r="AG499" s="257"/>
      <c r="AH499" s="257"/>
      <c r="AK499" s="215"/>
      <c r="AL499" s="215"/>
    </row>
    <row r="500" spans="33:38" s="216" customFormat="1" ht="6.75" customHeight="1">
      <c r="AG500" s="257"/>
      <c r="AH500" s="257"/>
      <c r="AK500" s="215"/>
      <c r="AL500" s="215"/>
    </row>
    <row r="501" spans="33:38" s="216" customFormat="1" ht="6.75" customHeight="1">
      <c r="AG501" s="257"/>
      <c r="AH501" s="257"/>
      <c r="AK501" s="215"/>
      <c r="AL501" s="215"/>
    </row>
    <row r="502" spans="33:38" s="216" customFormat="1" ht="6.75" customHeight="1">
      <c r="AG502" s="257"/>
      <c r="AH502" s="257"/>
      <c r="AK502" s="215"/>
      <c r="AL502" s="215"/>
    </row>
    <row r="503" spans="33:38" s="216" customFormat="1" ht="6.75" customHeight="1">
      <c r="AG503" s="257"/>
      <c r="AH503" s="257"/>
      <c r="AK503" s="215"/>
      <c r="AL503" s="215"/>
    </row>
    <row r="504" spans="33:38" s="216" customFormat="1" ht="6.75" customHeight="1">
      <c r="AG504" s="257"/>
      <c r="AH504" s="257"/>
      <c r="AK504" s="215"/>
      <c r="AL504" s="215"/>
    </row>
    <row r="505" spans="33:38" s="216" customFormat="1" ht="6.75" customHeight="1">
      <c r="AG505" s="257"/>
      <c r="AH505" s="257"/>
      <c r="AK505" s="215"/>
      <c r="AL505" s="215"/>
    </row>
    <row r="506" spans="33:38" s="216" customFormat="1" ht="6.75" customHeight="1">
      <c r="AG506" s="257"/>
      <c r="AH506" s="257"/>
      <c r="AK506" s="215"/>
      <c r="AL506" s="215"/>
    </row>
    <row r="507" spans="33:38" s="216" customFormat="1" ht="6.75" customHeight="1">
      <c r="AG507" s="257"/>
      <c r="AH507" s="257"/>
      <c r="AK507" s="215"/>
      <c r="AL507" s="215"/>
    </row>
    <row r="508" spans="33:38" s="216" customFormat="1" ht="6.75" customHeight="1">
      <c r="AG508" s="257"/>
      <c r="AH508" s="257"/>
      <c r="AK508" s="215"/>
      <c r="AL508" s="215"/>
    </row>
    <row r="509" spans="33:38" s="216" customFormat="1" ht="6.75" customHeight="1">
      <c r="AG509" s="257"/>
      <c r="AH509" s="257"/>
      <c r="AK509" s="215"/>
      <c r="AL509" s="215"/>
    </row>
    <row r="510" spans="33:38" s="216" customFormat="1" ht="6.75" customHeight="1">
      <c r="AG510" s="257"/>
      <c r="AH510" s="257"/>
      <c r="AK510" s="215"/>
      <c r="AL510" s="215"/>
    </row>
    <row r="511" spans="33:38" s="216" customFormat="1" ht="6.75" customHeight="1">
      <c r="AG511" s="257"/>
      <c r="AH511" s="257"/>
      <c r="AK511" s="215"/>
      <c r="AL511" s="215"/>
    </row>
    <row r="512" spans="33:38" s="216" customFormat="1" ht="6.75" customHeight="1">
      <c r="AG512" s="257"/>
      <c r="AH512" s="257"/>
      <c r="AK512" s="215"/>
      <c r="AL512" s="215"/>
    </row>
    <row r="513" spans="33:38" s="216" customFormat="1" ht="6.75" customHeight="1">
      <c r="AG513" s="257"/>
      <c r="AH513" s="257"/>
      <c r="AK513" s="215"/>
      <c r="AL513" s="215"/>
    </row>
    <row r="514" spans="33:38" s="216" customFormat="1" ht="6.75" customHeight="1">
      <c r="AG514" s="257"/>
      <c r="AH514" s="257"/>
      <c r="AK514" s="215"/>
      <c r="AL514" s="215"/>
    </row>
    <row r="515" spans="33:38" s="216" customFormat="1" ht="6.75" customHeight="1">
      <c r="AG515" s="257"/>
      <c r="AH515" s="257"/>
      <c r="AK515" s="215"/>
      <c r="AL515" s="215"/>
    </row>
    <row r="516" spans="33:38" s="216" customFormat="1" ht="6.75" customHeight="1">
      <c r="AG516" s="257"/>
      <c r="AH516" s="257"/>
      <c r="AK516" s="215"/>
      <c r="AL516" s="215"/>
    </row>
    <row r="517" spans="33:38" s="216" customFormat="1" ht="6.75" customHeight="1">
      <c r="AG517" s="257"/>
      <c r="AH517" s="257"/>
      <c r="AK517" s="215"/>
      <c r="AL517" s="215"/>
    </row>
    <row r="518" spans="33:38" s="216" customFormat="1" ht="6.75" customHeight="1">
      <c r="AG518" s="257"/>
      <c r="AH518" s="257"/>
      <c r="AK518" s="215"/>
      <c r="AL518" s="215"/>
    </row>
    <row r="519" spans="33:38" s="216" customFormat="1" ht="6.75" customHeight="1">
      <c r="AG519" s="257"/>
      <c r="AH519" s="257"/>
      <c r="AK519" s="215"/>
      <c r="AL519" s="215"/>
    </row>
    <row r="520" spans="33:38" s="216" customFormat="1" ht="6.75" customHeight="1">
      <c r="AG520" s="257"/>
      <c r="AH520" s="257"/>
      <c r="AK520" s="215"/>
      <c r="AL520" s="215"/>
    </row>
    <row r="521" spans="33:38" s="216" customFormat="1" ht="6.75" customHeight="1">
      <c r="AG521" s="257"/>
      <c r="AH521" s="257"/>
      <c r="AK521" s="215"/>
      <c r="AL521" s="215"/>
    </row>
    <row r="522" spans="33:38" s="216" customFormat="1" ht="6.75" customHeight="1">
      <c r="AG522" s="257"/>
      <c r="AH522" s="257"/>
      <c r="AK522" s="215"/>
      <c r="AL522" s="215"/>
    </row>
    <row r="523" spans="33:38" s="216" customFormat="1" ht="6.75" customHeight="1">
      <c r="AG523" s="257"/>
      <c r="AH523" s="257"/>
      <c r="AK523" s="215"/>
      <c r="AL523" s="215"/>
    </row>
    <row r="524" spans="33:38" s="216" customFormat="1" ht="6.75" customHeight="1">
      <c r="AG524" s="257"/>
      <c r="AH524" s="257"/>
      <c r="AK524" s="215"/>
      <c r="AL524" s="215"/>
    </row>
    <row r="525" spans="33:38" s="216" customFormat="1" ht="6.75" customHeight="1">
      <c r="AG525" s="257"/>
      <c r="AH525" s="257"/>
      <c r="AK525" s="215"/>
      <c r="AL525" s="215"/>
    </row>
    <row r="526" spans="33:38" s="216" customFormat="1" ht="6.75" customHeight="1">
      <c r="AG526" s="257"/>
      <c r="AH526" s="257"/>
      <c r="AK526" s="215"/>
      <c r="AL526" s="215"/>
    </row>
    <row r="527" spans="33:38" s="216" customFormat="1" ht="6.75" customHeight="1">
      <c r="AG527" s="257"/>
      <c r="AH527" s="257"/>
      <c r="AK527" s="215"/>
      <c r="AL527" s="215"/>
    </row>
    <row r="528" spans="33:38" s="216" customFormat="1" ht="6.75" customHeight="1">
      <c r="AG528" s="257"/>
      <c r="AH528" s="257"/>
      <c r="AK528" s="215"/>
      <c r="AL528" s="215"/>
    </row>
    <row r="529" spans="33:38" s="216" customFormat="1" ht="6.75" customHeight="1">
      <c r="AG529" s="257"/>
      <c r="AH529" s="257"/>
      <c r="AK529" s="215"/>
      <c r="AL529" s="215"/>
    </row>
    <row r="530" spans="33:38" s="216" customFormat="1" ht="6.75" customHeight="1">
      <c r="AG530" s="257"/>
      <c r="AH530" s="257"/>
      <c r="AK530" s="215"/>
      <c r="AL530" s="215"/>
    </row>
    <row r="531" spans="33:38" s="216" customFormat="1" ht="6.75" customHeight="1">
      <c r="AG531" s="257"/>
      <c r="AH531" s="257"/>
      <c r="AK531" s="215"/>
      <c r="AL531" s="215"/>
    </row>
    <row r="532" spans="33:38" s="216" customFormat="1" ht="6.75" customHeight="1">
      <c r="AG532" s="257"/>
      <c r="AH532" s="257"/>
      <c r="AK532" s="215"/>
      <c r="AL532" s="215"/>
    </row>
    <row r="533" spans="33:38" s="216" customFormat="1" ht="6.75" customHeight="1">
      <c r="AG533" s="257"/>
      <c r="AH533" s="257"/>
      <c r="AK533" s="215"/>
      <c r="AL533" s="215"/>
    </row>
    <row r="534" spans="33:38" s="216" customFormat="1" ht="6.75" customHeight="1">
      <c r="AG534" s="257"/>
      <c r="AH534" s="257"/>
      <c r="AK534" s="215"/>
      <c r="AL534" s="215"/>
    </row>
    <row r="535" spans="33:38" s="216" customFormat="1" ht="6.75" customHeight="1">
      <c r="AG535" s="257"/>
      <c r="AH535" s="257"/>
      <c r="AK535" s="215"/>
      <c r="AL535" s="215"/>
    </row>
    <row r="536" spans="33:38" s="216" customFormat="1" ht="6.75" customHeight="1">
      <c r="AG536" s="257"/>
      <c r="AH536" s="257"/>
      <c r="AK536" s="215"/>
      <c r="AL536" s="215"/>
    </row>
    <row r="537" spans="33:38" s="216" customFormat="1" ht="6.75" customHeight="1">
      <c r="AG537" s="257"/>
      <c r="AH537" s="257"/>
      <c r="AK537" s="215"/>
      <c r="AL537" s="215"/>
    </row>
    <row r="538" spans="33:38" s="216" customFormat="1" ht="6.75" customHeight="1">
      <c r="AG538" s="257"/>
      <c r="AH538" s="257"/>
      <c r="AK538" s="215"/>
      <c r="AL538" s="215"/>
    </row>
    <row r="539" spans="33:38" s="216" customFormat="1" ht="6.75" customHeight="1">
      <c r="AG539" s="257"/>
      <c r="AH539" s="257"/>
      <c r="AK539" s="215"/>
      <c r="AL539" s="215"/>
    </row>
    <row r="540" spans="33:38" s="216" customFormat="1" ht="6.75" customHeight="1">
      <c r="AG540" s="257"/>
      <c r="AH540" s="257"/>
      <c r="AK540" s="215"/>
      <c r="AL540" s="215"/>
    </row>
    <row r="541" spans="33:38" s="216" customFormat="1" ht="6.75" customHeight="1">
      <c r="AG541" s="257"/>
      <c r="AH541" s="257"/>
      <c r="AK541" s="215"/>
      <c r="AL541" s="215"/>
    </row>
    <row r="542" spans="33:38" s="216" customFormat="1" ht="6.75" customHeight="1">
      <c r="AG542" s="257"/>
      <c r="AH542" s="257"/>
      <c r="AK542" s="215"/>
      <c r="AL542" s="215"/>
    </row>
    <row r="543" spans="33:38" s="216" customFormat="1" ht="6.75" customHeight="1">
      <c r="AG543" s="257"/>
      <c r="AH543" s="257"/>
      <c r="AK543" s="215"/>
      <c r="AL543" s="215"/>
    </row>
    <row r="544" spans="33:38" s="216" customFormat="1" ht="6.75" customHeight="1">
      <c r="AG544" s="257"/>
      <c r="AH544" s="257"/>
      <c r="AK544" s="215"/>
      <c r="AL544" s="215"/>
    </row>
    <row r="545" spans="33:38" s="216" customFormat="1" ht="6.75" customHeight="1">
      <c r="AG545" s="257"/>
      <c r="AH545" s="257"/>
      <c r="AK545" s="215"/>
      <c r="AL545" s="215"/>
    </row>
    <row r="546" spans="33:38" s="216" customFormat="1" ht="6.75" customHeight="1">
      <c r="AG546" s="257"/>
      <c r="AH546" s="257"/>
      <c r="AK546" s="215"/>
      <c r="AL546" s="215"/>
    </row>
    <row r="547" spans="33:38" s="216" customFormat="1" ht="6.75" customHeight="1">
      <c r="AG547" s="257"/>
      <c r="AH547" s="257"/>
      <c r="AK547" s="215"/>
      <c r="AL547" s="215"/>
    </row>
    <row r="548" spans="33:38" s="216" customFormat="1" ht="6.75" customHeight="1">
      <c r="AG548" s="257"/>
      <c r="AH548" s="257"/>
      <c r="AK548" s="215"/>
      <c r="AL548" s="215"/>
    </row>
    <row r="549" spans="33:38" s="216" customFormat="1" ht="6.75" customHeight="1">
      <c r="AG549" s="257"/>
      <c r="AH549" s="257"/>
      <c r="AK549" s="215"/>
      <c r="AL549" s="215"/>
    </row>
    <row r="550" spans="33:38" s="216" customFormat="1" ht="6.75" customHeight="1">
      <c r="AG550" s="257"/>
      <c r="AH550" s="257"/>
      <c r="AK550" s="215"/>
      <c r="AL550" s="215"/>
    </row>
    <row r="551" spans="33:38" s="216" customFormat="1" ht="6.75" customHeight="1">
      <c r="AG551" s="257"/>
      <c r="AH551" s="257"/>
      <c r="AK551" s="215"/>
      <c r="AL551" s="215"/>
    </row>
    <row r="552" spans="33:38" s="216" customFormat="1" ht="6.75" customHeight="1">
      <c r="AG552" s="257"/>
      <c r="AH552" s="257"/>
      <c r="AK552" s="215"/>
      <c r="AL552" s="215"/>
    </row>
    <row r="553" spans="33:38" s="216" customFormat="1" ht="6.75" customHeight="1">
      <c r="AG553" s="257"/>
      <c r="AH553" s="257"/>
      <c r="AK553" s="215"/>
      <c r="AL553" s="215"/>
    </row>
    <row r="554" spans="33:38" s="216" customFormat="1" ht="6.75" customHeight="1">
      <c r="AG554" s="257"/>
      <c r="AH554" s="257"/>
      <c r="AK554" s="215"/>
      <c r="AL554" s="215"/>
    </row>
    <row r="555" spans="33:38" s="216" customFormat="1" ht="6.75" customHeight="1">
      <c r="AG555" s="257"/>
      <c r="AH555" s="257"/>
      <c r="AK555" s="215"/>
      <c r="AL555" s="215"/>
    </row>
    <row r="556" spans="33:38" s="216" customFormat="1" ht="6.75" customHeight="1">
      <c r="AG556" s="257"/>
      <c r="AH556" s="257"/>
      <c r="AK556" s="215"/>
      <c r="AL556" s="215"/>
    </row>
    <row r="557" spans="33:38" s="216" customFormat="1" ht="6.75" customHeight="1">
      <c r="AG557" s="257"/>
      <c r="AH557" s="257"/>
      <c r="AK557" s="215"/>
      <c r="AL557" s="215"/>
    </row>
    <row r="558" spans="33:38" s="216" customFormat="1" ht="6.75" customHeight="1">
      <c r="AG558" s="257"/>
      <c r="AH558" s="257"/>
      <c r="AK558" s="215"/>
      <c r="AL558" s="215"/>
    </row>
    <row r="559" spans="33:38" s="216" customFormat="1" ht="6.75" customHeight="1">
      <c r="AG559" s="257"/>
      <c r="AH559" s="257"/>
      <c r="AK559" s="215"/>
      <c r="AL559" s="215"/>
    </row>
    <row r="560" spans="33:38" s="216" customFormat="1" ht="6.75" customHeight="1">
      <c r="AG560" s="257"/>
      <c r="AH560" s="257"/>
      <c r="AK560" s="215"/>
      <c r="AL560" s="215"/>
    </row>
    <row r="561" spans="33:38" s="216" customFormat="1" ht="6.75" customHeight="1">
      <c r="AG561" s="257"/>
      <c r="AH561" s="257"/>
      <c r="AK561" s="215"/>
      <c r="AL561" s="215"/>
    </row>
    <row r="562" spans="33:38" s="216" customFormat="1" ht="6.75" customHeight="1">
      <c r="AG562" s="257"/>
      <c r="AH562" s="257"/>
      <c r="AK562" s="215"/>
      <c r="AL562" s="215"/>
    </row>
    <row r="563" spans="33:38" s="216" customFormat="1" ht="6.75" customHeight="1">
      <c r="AG563" s="257"/>
      <c r="AH563" s="257"/>
      <c r="AK563" s="215"/>
      <c r="AL563" s="215"/>
    </row>
    <row r="564" spans="33:38" s="216" customFormat="1" ht="6.75" customHeight="1">
      <c r="AG564" s="257"/>
      <c r="AH564" s="257"/>
      <c r="AK564" s="215"/>
      <c r="AL564" s="215"/>
    </row>
    <row r="565" spans="33:38" s="216" customFormat="1" ht="6.75" customHeight="1">
      <c r="AG565" s="257"/>
      <c r="AH565" s="257"/>
      <c r="AK565" s="215"/>
      <c r="AL565" s="215"/>
    </row>
    <row r="566" spans="33:38" s="216" customFormat="1" ht="6.75" customHeight="1">
      <c r="AG566" s="257"/>
      <c r="AH566" s="257"/>
      <c r="AK566" s="215"/>
      <c r="AL566" s="215"/>
    </row>
    <row r="567" spans="33:38" s="216" customFormat="1" ht="6.75" customHeight="1">
      <c r="AG567" s="257"/>
      <c r="AH567" s="257"/>
      <c r="AK567" s="215"/>
      <c r="AL567" s="215"/>
    </row>
    <row r="568" spans="33:38" s="216" customFormat="1" ht="6.75" customHeight="1">
      <c r="AG568" s="257"/>
      <c r="AH568" s="257"/>
      <c r="AK568" s="215"/>
      <c r="AL568" s="215"/>
    </row>
    <row r="569" spans="33:38" s="216" customFormat="1" ht="6.75" customHeight="1">
      <c r="AG569" s="257"/>
      <c r="AH569" s="257"/>
      <c r="AK569" s="215"/>
      <c r="AL569" s="215"/>
    </row>
    <row r="570" spans="33:38" s="216" customFormat="1" ht="6.75" customHeight="1">
      <c r="AG570" s="257"/>
      <c r="AH570" s="257"/>
      <c r="AK570" s="215"/>
      <c r="AL570" s="215"/>
    </row>
    <row r="571" spans="33:38" s="216" customFormat="1" ht="6.75" customHeight="1">
      <c r="AG571" s="257"/>
      <c r="AH571" s="257"/>
      <c r="AK571" s="215"/>
      <c r="AL571" s="215"/>
    </row>
    <row r="572" spans="33:38" s="216" customFormat="1" ht="6.75" customHeight="1">
      <c r="AG572" s="257"/>
      <c r="AH572" s="257"/>
      <c r="AK572" s="215"/>
      <c r="AL572" s="215"/>
    </row>
    <row r="573" spans="33:38" s="216" customFormat="1" ht="6.75" customHeight="1">
      <c r="AG573" s="257"/>
      <c r="AH573" s="257"/>
      <c r="AK573" s="215"/>
      <c r="AL573" s="215"/>
    </row>
    <row r="574" spans="33:38" s="216" customFormat="1" ht="6.75" customHeight="1">
      <c r="AG574" s="257"/>
      <c r="AH574" s="257"/>
      <c r="AK574" s="215"/>
      <c r="AL574" s="215"/>
    </row>
    <row r="575" spans="33:38" s="216" customFormat="1" ht="6.75" customHeight="1">
      <c r="AG575" s="257"/>
      <c r="AH575" s="257"/>
      <c r="AK575" s="215"/>
      <c r="AL575" s="215"/>
    </row>
    <row r="576" spans="33:38" s="216" customFormat="1" ht="6.75" customHeight="1">
      <c r="AG576" s="257"/>
      <c r="AH576" s="257"/>
      <c r="AK576" s="215"/>
      <c r="AL576" s="215"/>
    </row>
    <row r="577" spans="33:38" s="216" customFormat="1" ht="6.75" customHeight="1">
      <c r="AG577" s="257"/>
      <c r="AH577" s="257"/>
      <c r="AK577" s="215"/>
      <c r="AL577" s="215"/>
    </row>
    <row r="578" spans="33:38" s="216" customFormat="1" ht="6.75" customHeight="1">
      <c r="AG578" s="257"/>
      <c r="AH578" s="257"/>
      <c r="AK578" s="215"/>
      <c r="AL578" s="215"/>
    </row>
    <row r="579" spans="33:38" s="216" customFormat="1" ht="6.75" customHeight="1">
      <c r="AG579" s="257"/>
      <c r="AH579" s="257"/>
      <c r="AK579" s="215"/>
      <c r="AL579" s="215"/>
    </row>
    <row r="580" spans="33:38" s="216" customFormat="1" ht="6.75" customHeight="1">
      <c r="AG580" s="257"/>
      <c r="AH580" s="257"/>
      <c r="AK580" s="215"/>
      <c r="AL580" s="215"/>
    </row>
    <row r="581" spans="33:38" s="216" customFormat="1" ht="6.75" customHeight="1">
      <c r="AG581" s="257"/>
      <c r="AH581" s="257"/>
      <c r="AK581" s="215"/>
      <c r="AL581" s="215"/>
    </row>
    <row r="582" spans="33:38" s="216" customFormat="1" ht="6.75" customHeight="1">
      <c r="AG582" s="257"/>
      <c r="AH582" s="257"/>
      <c r="AK582" s="215"/>
      <c r="AL582" s="215"/>
    </row>
    <row r="583" spans="33:38" s="216" customFormat="1" ht="6.75" customHeight="1">
      <c r="AG583" s="257"/>
      <c r="AH583" s="257"/>
      <c r="AK583" s="215"/>
      <c r="AL583" s="215"/>
    </row>
    <row r="584" spans="33:38" s="216" customFormat="1" ht="6.75" customHeight="1">
      <c r="AG584" s="257"/>
      <c r="AH584" s="257"/>
      <c r="AK584" s="215"/>
      <c r="AL584" s="215"/>
    </row>
    <row r="585" spans="33:38" s="216" customFormat="1" ht="6.75" customHeight="1">
      <c r="AG585" s="257"/>
      <c r="AH585" s="257"/>
      <c r="AK585" s="215"/>
      <c r="AL585" s="215"/>
    </row>
    <row r="586" spans="33:38" s="216" customFormat="1" ht="6.75" customHeight="1">
      <c r="AG586" s="257"/>
      <c r="AH586" s="257"/>
      <c r="AK586" s="215"/>
      <c r="AL586" s="215"/>
    </row>
    <row r="587" spans="33:38" s="216" customFormat="1" ht="6.75" customHeight="1">
      <c r="AG587" s="257"/>
      <c r="AH587" s="257"/>
      <c r="AK587" s="215"/>
      <c r="AL587" s="215"/>
    </row>
    <row r="588" spans="33:38" s="216" customFormat="1" ht="6.75" customHeight="1">
      <c r="AG588" s="257"/>
      <c r="AH588" s="257"/>
      <c r="AK588" s="215"/>
      <c r="AL588" s="215"/>
    </row>
    <row r="589" spans="33:38" s="216" customFormat="1" ht="6.75" customHeight="1">
      <c r="AG589" s="257"/>
      <c r="AH589" s="257"/>
      <c r="AK589" s="215"/>
      <c r="AL589" s="215"/>
    </row>
    <row r="590" spans="33:38" s="216" customFormat="1" ht="6.75" customHeight="1">
      <c r="AG590" s="257"/>
      <c r="AH590" s="257"/>
      <c r="AK590" s="215"/>
      <c r="AL590" s="215"/>
    </row>
    <row r="591" spans="33:38" s="216" customFormat="1" ht="6.75" customHeight="1">
      <c r="AG591" s="257"/>
      <c r="AH591" s="257"/>
      <c r="AK591" s="215"/>
      <c r="AL591" s="215"/>
    </row>
    <row r="592" spans="33:38" s="216" customFormat="1" ht="6.75" customHeight="1">
      <c r="AG592" s="257"/>
      <c r="AH592" s="257"/>
      <c r="AK592" s="215"/>
      <c r="AL592" s="215"/>
    </row>
    <row r="593" spans="33:38" s="216" customFormat="1" ht="6.75" customHeight="1">
      <c r="AG593" s="257"/>
      <c r="AH593" s="257"/>
      <c r="AK593" s="215"/>
      <c r="AL593" s="215"/>
    </row>
    <row r="594" spans="33:38" s="216" customFormat="1" ht="6.75" customHeight="1">
      <c r="AG594" s="257"/>
      <c r="AH594" s="257"/>
      <c r="AK594" s="215"/>
      <c r="AL594" s="215"/>
    </row>
    <row r="595" spans="33:38" s="216" customFormat="1" ht="6.75" customHeight="1">
      <c r="AG595" s="257"/>
      <c r="AH595" s="257"/>
      <c r="AK595" s="215"/>
      <c r="AL595" s="215"/>
    </row>
    <row r="596" spans="33:38" s="216" customFormat="1" ht="6.75" customHeight="1">
      <c r="AG596" s="257"/>
      <c r="AH596" s="257"/>
      <c r="AK596" s="215"/>
      <c r="AL596" s="215"/>
    </row>
    <row r="597" spans="33:38" s="216" customFormat="1" ht="6.75" customHeight="1">
      <c r="AG597" s="257"/>
      <c r="AH597" s="257"/>
      <c r="AK597" s="215"/>
      <c r="AL597" s="215"/>
    </row>
    <row r="598" spans="33:38" s="216" customFormat="1" ht="6.75" customHeight="1">
      <c r="AG598" s="257"/>
      <c r="AH598" s="257"/>
      <c r="AK598" s="215"/>
      <c r="AL598" s="215"/>
    </row>
    <row r="599" spans="33:38" s="216" customFormat="1" ht="6.75" customHeight="1">
      <c r="AG599" s="257"/>
      <c r="AH599" s="257"/>
      <c r="AK599" s="215"/>
      <c r="AL599" s="215"/>
    </row>
    <row r="600" spans="33:38" s="216" customFormat="1" ht="6.75" customHeight="1">
      <c r="AG600" s="257"/>
      <c r="AH600" s="257"/>
      <c r="AK600" s="215"/>
      <c r="AL600" s="215"/>
    </row>
    <row r="601" spans="33:38" s="216" customFormat="1" ht="6.75" customHeight="1">
      <c r="AG601" s="257"/>
      <c r="AH601" s="257"/>
      <c r="AK601" s="215"/>
      <c r="AL601" s="215"/>
    </row>
    <row r="602" spans="33:38" s="216" customFormat="1" ht="6.75" customHeight="1">
      <c r="AG602" s="257"/>
      <c r="AH602" s="257"/>
      <c r="AK602" s="215"/>
      <c r="AL602" s="215"/>
    </row>
    <row r="603" spans="33:38" s="216" customFormat="1" ht="6.75" customHeight="1">
      <c r="AG603" s="257"/>
      <c r="AH603" s="257"/>
      <c r="AK603" s="215"/>
      <c r="AL603" s="215"/>
    </row>
    <row r="604" spans="33:38" s="216" customFormat="1" ht="6.75" customHeight="1">
      <c r="AG604" s="257"/>
      <c r="AH604" s="257"/>
      <c r="AK604" s="215"/>
      <c r="AL604" s="215"/>
    </row>
    <row r="605" spans="33:38" s="216" customFormat="1" ht="6.75" customHeight="1">
      <c r="AG605" s="257"/>
      <c r="AH605" s="257"/>
      <c r="AK605" s="215"/>
      <c r="AL605" s="215"/>
    </row>
    <row r="606" spans="33:38" s="216" customFormat="1" ht="6.75" customHeight="1">
      <c r="AG606" s="257"/>
      <c r="AH606" s="257"/>
      <c r="AK606" s="215"/>
      <c r="AL606" s="215"/>
    </row>
    <row r="607" spans="33:38" s="216" customFormat="1" ht="6.75" customHeight="1">
      <c r="AG607" s="257"/>
      <c r="AH607" s="257"/>
      <c r="AK607" s="215"/>
      <c r="AL607" s="215"/>
    </row>
    <row r="608" spans="33:38" s="216" customFormat="1" ht="6.75" customHeight="1">
      <c r="AG608" s="257"/>
      <c r="AH608" s="257"/>
      <c r="AK608" s="215"/>
      <c r="AL608" s="215"/>
    </row>
    <row r="609" spans="33:38" s="216" customFormat="1" ht="6.75" customHeight="1">
      <c r="AG609" s="257"/>
      <c r="AH609" s="257"/>
      <c r="AK609" s="215"/>
      <c r="AL609" s="215"/>
    </row>
    <row r="610" spans="33:38" s="216" customFormat="1" ht="6.75" customHeight="1">
      <c r="AG610" s="257"/>
      <c r="AH610" s="257"/>
      <c r="AK610" s="215"/>
      <c r="AL610" s="215"/>
    </row>
    <row r="611" spans="33:38" s="216" customFormat="1" ht="6.75" customHeight="1">
      <c r="AG611" s="257"/>
      <c r="AH611" s="257"/>
      <c r="AK611" s="215"/>
      <c r="AL611" s="215"/>
    </row>
    <row r="612" spans="33:38" s="216" customFormat="1" ht="6.75" customHeight="1">
      <c r="AG612" s="257"/>
      <c r="AH612" s="257"/>
      <c r="AK612" s="215"/>
      <c r="AL612" s="215"/>
    </row>
    <row r="613" spans="33:38" s="216" customFormat="1" ht="6.75" customHeight="1">
      <c r="AG613" s="257"/>
      <c r="AH613" s="257"/>
      <c r="AK613" s="215"/>
      <c r="AL613" s="215"/>
    </row>
    <row r="614" spans="33:38" s="216" customFormat="1" ht="6.75" customHeight="1">
      <c r="AG614" s="257"/>
      <c r="AH614" s="257"/>
      <c r="AK614" s="215"/>
      <c r="AL614" s="215"/>
    </row>
    <row r="615" spans="33:38" s="216" customFormat="1" ht="6.75" customHeight="1">
      <c r="AG615" s="257"/>
      <c r="AH615" s="257"/>
      <c r="AK615" s="215"/>
      <c r="AL615" s="215"/>
    </row>
    <row r="616" spans="33:38" s="216" customFormat="1" ht="6.75" customHeight="1">
      <c r="AG616" s="257"/>
      <c r="AH616" s="257"/>
      <c r="AK616" s="215"/>
      <c r="AL616" s="215"/>
    </row>
    <row r="617" spans="33:38" s="216" customFormat="1" ht="6.75" customHeight="1">
      <c r="AG617" s="257"/>
      <c r="AH617" s="257"/>
      <c r="AK617" s="215"/>
      <c r="AL617" s="215"/>
    </row>
    <row r="618" spans="33:38" s="216" customFormat="1" ht="6.75" customHeight="1">
      <c r="AG618" s="257"/>
      <c r="AH618" s="257"/>
      <c r="AK618" s="215"/>
      <c r="AL618" s="215"/>
    </row>
    <row r="619" spans="33:38" s="216" customFormat="1" ht="6.75" customHeight="1">
      <c r="AG619" s="257"/>
      <c r="AH619" s="257"/>
      <c r="AK619" s="215"/>
      <c r="AL619" s="215"/>
    </row>
    <row r="620" spans="33:38" s="216" customFormat="1" ht="6.75" customHeight="1">
      <c r="AG620" s="257"/>
      <c r="AH620" s="257"/>
      <c r="AK620" s="215"/>
      <c r="AL620" s="215"/>
    </row>
    <row r="621" spans="33:38" s="216" customFormat="1" ht="6.75" customHeight="1">
      <c r="AG621" s="257"/>
      <c r="AH621" s="257"/>
      <c r="AK621" s="215"/>
      <c r="AL621" s="215"/>
    </row>
    <row r="622" spans="33:38" s="216" customFormat="1" ht="6.75" customHeight="1">
      <c r="AG622" s="257"/>
      <c r="AH622" s="257"/>
      <c r="AK622" s="215"/>
      <c r="AL622" s="215"/>
    </row>
    <row r="623" spans="33:38" s="216" customFormat="1" ht="6.75" customHeight="1">
      <c r="AG623" s="257"/>
      <c r="AH623" s="257"/>
      <c r="AK623" s="215"/>
      <c r="AL623" s="215"/>
    </row>
    <row r="624" spans="33:38" s="216" customFormat="1" ht="6.75" customHeight="1">
      <c r="AG624" s="257"/>
      <c r="AH624" s="257"/>
      <c r="AK624" s="215"/>
      <c r="AL624" s="215"/>
    </row>
    <row r="625" spans="33:38" s="216" customFormat="1" ht="6.75" customHeight="1">
      <c r="AG625" s="257"/>
      <c r="AH625" s="257"/>
      <c r="AK625" s="215"/>
      <c r="AL625" s="215"/>
    </row>
    <row r="626" spans="33:38" s="216" customFormat="1" ht="6.75" customHeight="1">
      <c r="AG626" s="257"/>
      <c r="AH626" s="257"/>
      <c r="AK626" s="215"/>
      <c r="AL626" s="215"/>
    </row>
    <row r="627" spans="33:38" s="216" customFormat="1" ht="6.75" customHeight="1">
      <c r="AG627" s="257"/>
      <c r="AH627" s="257"/>
      <c r="AK627" s="215"/>
      <c r="AL627" s="215"/>
    </row>
    <row r="628" spans="33:38" s="216" customFormat="1" ht="6.75" customHeight="1">
      <c r="AG628" s="257"/>
      <c r="AH628" s="257"/>
      <c r="AK628" s="215"/>
      <c r="AL628" s="215"/>
    </row>
    <row r="629" spans="33:38" s="216" customFormat="1" ht="6.75" customHeight="1">
      <c r="AG629" s="257"/>
      <c r="AH629" s="257"/>
      <c r="AK629" s="215"/>
      <c r="AL629" s="215"/>
    </row>
    <row r="630" spans="33:38" s="216" customFormat="1" ht="6.75" customHeight="1">
      <c r="AG630" s="257"/>
      <c r="AH630" s="257"/>
      <c r="AK630" s="215"/>
      <c r="AL630" s="215"/>
    </row>
    <row r="631" spans="33:38" s="216" customFormat="1" ht="6.75" customHeight="1">
      <c r="AG631" s="257"/>
      <c r="AH631" s="257"/>
      <c r="AK631" s="215"/>
      <c r="AL631" s="215"/>
    </row>
    <row r="632" spans="33:38" s="216" customFormat="1" ht="6.75" customHeight="1">
      <c r="AG632" s="257"/>
      <c r="AH632" s="257"/>
      <c r="AK632" s="215"/>
      <c r="AL632" s="215"/>
    </row>
    <row r="633" spans="33:38" s="216" customFormat="1" ht="6.75" customHeight="1">
      <c r="AG633" s="257"/>
      <c r="AH633" s="257"/>
      <c r="AK633" s="215"/>
      <c r="AL633" s="215"/>
    </row>
    <row r="634" spans="33:38" s="216" customFormat="1" ht="6.75" customHeight="1">
      <c r="AG634" s="257"/>
      <c r="AH634" s="257"/>
      <c r="AK634" s="215"/>
      <c r="AL634" s="215"/>
    </row>
    <row r="635" spans="33:38" s="216" customFormat="1" ht="6.75" customHeight="1">
      <c r="AG635" s="257"/>
      <c r="AH635" s="257"/>
      <c r="AK635" s="215"/>
      <c r="AL635" s="215"/>
    </row>
    <row r="636" spans="33:38" s="216" customFormat="1" ht="6.75" customHeight="1">
      <c r="AG636" s="257"/>
      <c r="AH636" s="257"/>
      <c r="AK636" s="215"/>
      <c r="AL636" s="215"/>
    </row>
    <row r="637" spans="33:38" s="216" customFormat="1" ht="6.75" customHeight="1">
      <c r="AG637" s="257"/>
      <c r="AH637" s="257"/>
      <c r="AK637" s="215"/>
      <c r="AL637" s="215"/>
    </row>
    <row r="638" spans="33:38" s="216" customFormat="1" ht="6.75" customHeight="1">
      <c r="AG638" s="257"/>
      <c r="AH638" s="257"/>
      <c r="AK638" s="215"/>
      <c r="AL638" s="215"/>
    </row>
    <row r="639" spans="33:38" s="216" customFormat="1" ht="6.75" customHeight="1">
      <c r="AG639" s="257"/>
      <c r="AH639" s="257"/>
      <c r="AK639" s="215"/>
      <c r="AL639" s="215"/>
    </row>
    <row r="640" spans="33:38" s="216" customFormat="1" ht="6.75" customHeight="1">
      <c r="AG640" s="257"/>
      <c r="AH640" s="257"/>
      <c r="AK640" s="215"/>
      <c r="AL640" s="215"/>
    </row>
    <row r="641" spans="33:38" s="216" customFormat="1" ht="6.75" customHeight="1">
      <c r="AG641" s="257"/>
      <c r="AH641" s="257"/>
      <c r="AK641" s="215"/>
      <c r="AL641" s="215"/>
    </row>
    <row r="642" spans="33:38" s="216" customFormat="1" ht="6.75" customHeight="1">
      <c r="AG642" s="257"/>
      <c r="AH642" s="257"/>
      <c r="AK642" s="215"/>
      <c r="AL642" s="215"/>
    </row>
    <row r="643" spans="33:38" s="216" customFormat="1" ht="6.75" customHeight="1">
      <c r="AG643" s="257"/>
      <c r="AH643" s="257"/>
      <c r="AK643" s="215"/>
      <c r="AL643" s="215"/>
    </row>
    <row r="644" spans="33:38" s="216" customFormat="1" ht="6.75" customHeight="1">
      <c r="AG644" s="257"/>
      <c r="AH644" s="257"/>
      <c r="AK644" s="215"/>
      <c r="AL644" s="215"/>
    </row>
    <row r="645" spans="33:38" s="216" customFormat="1" ht="6.75" customHeight="1">
      <c r="AG645" s="257"/>
      <c r="AH645" s="257"/>
      <c r="AK645" s="215"/>
      <c r="AL645" s="215"/>
    </row>
    <row r="646" spans="33:38" s="216" customFormat="1" ht="6.75" customHeight="1">
      <c r="AG646" s="257"/>
      <c r="AH646" s="257"/>
      <c r="AK646" s="215"/>
      <c r="AL646" s="215"/>
    </row>
    <row r="647" spans="33:38" s="216" customFormat="1" ht="6.75" customHeight="1">
      <c r="AG647" s="257"/>
      <c r="AH647" s="257"/>
      <c r="AK647" s="215"/>
      <c r="AL647" s="215"/>
    </row>
    <row r="648" spans="33:38" s="216" customFormat="1" ht="6.75" customHeight="1">
      <c r="AG648" s="257"/>
      <c r="AH648" s="257"/>
      <c r="AK648" s="215"/>
      <c r="AL648" s="215"/>
    </row>
    <row r="649" spans="33:38" s="216" customFormat="1" ht="6.75" customHeight="1">
      <c r="AG649" s="257"/>
      <c r="AH649" s="257"/>
      <c r="AK649" s="215"/>
      <c r="AL649" s="215"/>
    </row>
    <row r="650" spans="33:38" s="216" customFormat="1" ht="6.75" customHeight="1">
      <c r="AG650" s="257"/>
      <c r="AH650" s="257"/>
      <c r="AK650" s="215"/>
      <c r="AL650" s="215"/>
    </row>
    <row r="651" spans="33:38" s="216" customFormat="1" ht="6.75" customHeight="1">
      <c r="AG651" s="257"/>
      <c r="AH651" s="257"/>
      <c r="AK651" s="215"/>
      <c r="AL651" s="215"/>
    </row>
    <row r="652" spans="33:38" s="216" customFormat="1" ht="6.75" customHeight="1">
      <c r="AG652" s="257"/>
      <c r="AH652" s="257"/>
      <c r="AK652" s="215"/>
      <c r="AL652" s="215"/>
    </row>
    <row r="653" spans="33:38" s="216" customFormat="1" ht="6.75" customHeight="1">
      <c r="AG653" s="257"/>
      <c r="AH653" s="257"/>
      <c r="AK653" s="215"/>
      <c r="AL653" s="215"/>
    </row>
    <row r="654" spans="33:38" s="216" customFormat="1" ht="6.75" customHeight="1">
      <c r="AG654" s="257"/>
      <c r="AH654" s="257"/>
      <c r="AK654" s="215"/>
      <c r="AL654" s="215"/>
    </row>
    <row r="655" spans="33:38" s="216" customFormat="1" ht="6.75" customHeight="1">
      <c r="AG655" s="257"/>
      <c r="AH655" s="257"/>
      <c r="AK655" s="215"/>
      <c r="AL655" s="215"/>
    </row>
    <row r="656" spans="33:38" s="216" customFormat="1" ht="6.75" customHeight="1">
      <c r="AG656" s="257"/>
      <c r="AH656" s="257"/>
      <c r="AK656" s="215"/>
      <c r="AL656" s="215"/>
    </row>
    <row r="657" spans="33:38" s="216" customFormat="1" ht="6.75" customHeight="1">
      <c r="AG657" s="257"/>
      <c r="AH657" s="257"/>
      <c r="AK657" s="215"/>
      <c r="AL657" s="215"/>
    </row>
    <row r="658" spans="33:38" s="216" customFormat="1" ht="6.75" customHeight="1">
      <c r="AG658" s="257"/>
      <c r="AH658" s="257"/>
      <c r="AK658" s="215"/>
      <c r="AL658" s="215"/>
    </row>
    <row r="659" spans="33:38" s="216" customFormat="1" ht="6.75" customHeight="1">
      <c r="AG659" s="257"/>
      <c r="AH659" s="257"/>
      <c r="AK659" s="215"/>
      <c r="AL659" s="215"/>
    </row>
    <row r="660" spans="33:38" s="216" customFormat="1" ht="6.75" customHeight="1">
      <c r="AG660" s="257"/>
      <c r="AH660" s="257"/>
      <c r="AK660" s="215"/>
      <c r="AL660" s="215"/>
    </row>
    <row r="661" spans="33:38" s="216" customFormat="1" ht="6.75" customHeight="1">
      <c r="AG661" s="257"/>
      <c r="AH661" s="257"/>
      <c r="AK661" s="215"/>
      <c r="AL661" s="215"/>
    </row>
    <row r="662" spans="33:38" s="216" customFormat="1" ht="6.75" customHeight="1">
      <c r="AG662" s="257"/>
      <c r="AH662" s="257"/>
      <c r="AK662" s="215"/>
      <c r="AL662" s="215"/>
    </row>
    <row r="663" spans="33:38" s="216" customFormat="1" ht="6.75" customHeight="1">
      <c r="AG663" s="257"/>
      <c r="AH663" s="257"/>
      <c r="AK663" s="215"/>
      <c r="AL663" s="215"/>
    </row>
    <row r="664" spans="33:38" s="216" customFormat="1" ht="6.75" customHeight="1">
      <c r="AG664" s="257"/>
      <c r="AH664" s="257"/>
      <c r="AK664" s="215"/>
      <c r="AL664" s="215"/>
    </row>
    <row r="665" spans="33:38" s="216" customFormat="1" ht="6.75" customHeight="1">
      <c r="AG665" s="257"/>
      <c r="AH665" s="257"/>
      <c r="AK665" s="215"/>
      <c r="AL665" s="215"/>
    </row>
    <row r="666" spans="33:38" s="216" customFormat="1" ht="6.75" customHeight="1">
      <c r="AG666" s="257"/>
      <c r="AH666" s="257"/>
      <c r="AK666" s="215"/>
      <c r="AL666" s="215"/>
    </row>
    <row r="667" spans="33:38" s="216" customFormat="1" ht="6.75" customHeight="1">
      <c r="AG667" s="257"/>
      <c r="AH667" s="257"/>
      <c r="AK667" s="215"/>
      <c r="AL667" s="215"/>
    </row>
    <row r="668" spans="33:38" s="216" customFormat="1" ht="6.75" customHeight="1">
      <c r="AG668" s="257"/>
      <c r="AH668" s="257"/>
      <c r="AK668" s="215"/>
      <c r="AL668" s="215"/>
    </row>
    <row r="669" spans="33:38" s="216" customFormat="1" ht="6.75" customHeight="1">
      <c r="AG669" s="257"/>
      <c r="AH669" s="257"/>
      <c r="AK669" s="215"/>
      <c r="AL669" s="215"/>
    </row>
    <row r="670" spans="33:38" s="216" customFormat="1" ht="6.75" customHeight="1">
      <c r="AG670" s="257"/>
      <c r="AH670" s="257"/>
      <c r="AK670" s="215"/>
      <c r="AL670" s="215"/>
    </row>
    <row r="671" spans="33:38" s="216" customFormat="1" ht="6.75" customHeight="1">
      <c r="AG671" s="257"/>
      <c r="AH671" s="257"/>
      <c r="AK671" s="215"/>
      <c r="AL671" s="215"/>
    </row>
    <row r="672" spans="33:38" s="216" customFormat="1" ht="6.75" customHeight="1">
      <c r="AG672" s="257"/>
      <c r="AH672" s="257"/>
      <c r="AK672" s="215"/>
      <c r="AL672" s="215"/>
    </row>
    <row r="673" spans="33:38" s="216" customFormat="1" ht="6.75" customHeight="1">
      <c r="AG673" s="257"/>
      <c r="AH673" s="257"/>
      <c r="AK673" s="215"/>
      <c r="AL673" s="215"/>
    </row>
    <row r="674" spans="33:38" s="216" customFormat="1" ht="6.75" customHeight="1">
      <c r="AG674" s="257"/>
      <c r="AH674" s="257"/>
      <c r="AK674" s="215"/>
      <c r="AL674" s="215"/>
    </row>
    <row r="675" spans="33:38" s="216" customFormat="1" ht="6.75" customHeight="1">
      <c r="AG675" s="257"/>
      <c r="AH675" s="257"/>
      <c r="AK675" s="215"/>
      <c r="AL675" s="215"/>
    </row>
    <row r="676" spans="33:38" s="216" customFormat="1" ht="6.75" customHeight="1">
      <c r="AG676" s="257"/>
      <c r="AH676" s="257"/>
      <c r="AK676" s="215"/>
      <c r="AL676" s="215"/>
    </row>
    <row r="677" spans="33:38" s="216" customFormat="1" ht="6.75" customHeight="1">
      <c r="AG677" s="257"/>
      <c r="AH677" s="257"/>
      <c r="AK677" s="215"/>
      <c r="AL677" s="215"/>
    </row>
    <row r="678" spans="33:38" s="216" customFormat="1" ht="6.75" customHeight="1">
      <c r="AG678" s="257"/>
      <c r="AH678" s="257"/>
      <c r="AK678" s="215"/>
      <c r="AL678" s="215"/>
    </row>
    <row r="679" spans="33:38" s="216" customFormat="1" ht="6.75" customHeight="1">
      <c r="AG679" s="257"/>
      <c r="AH679" s="257"/>
      <c r="AK679" s="215"/>
      <c r="AL679" s="215"/>
    </row>
    <row r="680" spans="33:38" s="216" customFormat="1" ht="6.75" customHeight="1">
      <c r="AG680" s="257"/>
      <c r="AH680" s="257"/>
      <c r="AK680" s="215"/>
      <c r="AL680" s="215"/>
    </row>
    <row r="681" spans="33:38" s="216" customFormat="1" ht="6.75" customHeight="1">
      <c r="AG681" s="257"/>
      <c r="AH681" s="257"/>
      <c r="AK681" s="215"/>
      <c r="AL681" s="215"/>
    </row>
    <row r="682" spans="33:38" s="216" customFormat="1" ht="6.75" customHeight="1">
      <c r="AG682" s="257"/>
      <c r="AH682" s="257"/>
      <c r="AK682" s="215"/>
      <c r="AL682" s="215"/>
    </row>
    <row r="683" spans="33:38" s="216" customFormat="1" ht="6.75" customHeight="1">
      <c r="AG683" s="257"/>
      <c r="AH683" s="257"/>
      <c r="AK683" s="215"/>
      <c r="AL683" s="215"/>
    </row>
    <row r="684" spans="33:38" s="216" customFormat="1" ht="6.75" customHeight="1">
      <c r="AG684" s="257"/>
      <c r="AH684" s="257"/>
      <c r="AK684" s="215"/>
      <c r="AL684" s="215"/>
    </row>
    <row r="685" spans="33:38" s="216" customFormat="1" ht="6.75" customHeight="1">
      <c r="AG685" s="257"/>
      <c r="AH685" s="257"/>
      <c r="AK685" s="215"/>
      <c r="AL685" s="215"/>
    </row>
    <row r="686" spans="33:38" s="216" customFormat="1" ht="6.75" customHeight="1">
      <c r="AG686" s="257"/>
      <c r="AH686" s="257"/>
      <c r="AK686" s="215"/>
      <c r="AL686" s="215"/>
    </row>
    <row r="687" spans="33:38" s="216" customFormat="1" ht="6.75" customHeight="1">
      <c r="AG687" s="257"/>
      <c r="AH687" s="257"/>
      <c r="AK687" s="215"/>
      <c r="AL687" s="215"/>
    </row>
    <row r="688" spans="33:38" s="216" customFormat="1" ht="6.75" customHeight="1">
      <c r="AG688" s="257"/>
      <c r="AH688" s="257"/>
      <c r="AK688" s="215"/>
      <c r="AL688" s="215"/>
    </row>
    <row r="689" spans="33:38" s="216" customFormat="1" ht="6.75" customHeight="1">
      <c r="AG689" s="257"/>
      <c r="AH689" s="257"/>
      <c r="AK689" s="215"/>
      <c r="AL689" s="215"/>
    </row>
    <row r="690" spans="33:38" s="216" customFormat="1" ht="6.75" customHeight="1">
      <c r="AG690" s="257"/>
      <c r="AH690" s="257"/>
      <c r="AK690" s="215"/>
      <c r="AL690" s="215"/>
    </row>
    <row r="691" spans="33:38" s="216" customFormat="1" ht="6.75" customHeight="1">
      <c r="AG691" s="257"/>
      <c r="AH691" s="257"/>
      <c r="AK691" s="215"/>
      <c r="AL691" s="215"/>
    </row>
    <row r="692" spans="33:38" s="216" customFormat="1" ht="6.75" customHeight="1">
      <c r="AG692" s="257"/>
      <c r="AH692" s="257"/>
      <c r="AK692" s="215"/>
      <c r="AL692" s="215"/>
    </row>
    <row r="693" spans="33:38" s="216" customFormat="1" ht="6.75" customHeight="1">
      <c r="AG693" s="257"/>
      <c r="AH693" s="257"/>
      <c r="AK693" s="215"/>
      <c r="AL693" s="215"/>
    </row>
    <row r="694" spans="33:38" s="216" customFormat="1" ht="6.75" customHeight="1">
      <c r="AG694" s="257"/>
      <c r="AH694" s="257"/>
      <c r="AK694" s="215"/>
      <c r="AL694" s="215"/>
    </row>
    <row r="695" spans="33:38" s="216" customFormat="1" ht="6.75" customHeight="1">
      <c r="AG695" s="257"/>
      <c r="AH695" s="257"/>
      <c r="AK695" s="215"/>
      <c r="AL695" s="215"/>
    </row>
    <row r="696" spans="33:38" s="216" customFormat="1" ht="6.75" customHeight="1">
      <c r="AG696" s="257"/>
      <c r="AH696" s="257"/>
      <c r="AK696" s="215"/>
      <c r="AL696" s="215"/>
    </row>
    <row r="697" spans="33:38" s="216" customFormat="1" ht="6.75" customHeight="1">
      <c r="AG697" s="257"/>
      <c r="AH697" s="257"/>
      <c r="AK697" s="215"/>
      <c r="AL697" s="215"/>
    </row>
    <row r="698" spans="33:38" s="216" customFormat="1" ht="6.75" customHeight="1">
      <c r="AG698" s="257"/>
      <c r="AH698" s="257"/>
      <c r="AK698" s="215"/>
      <c r="AL698" s="215"/>
    </row>
    <row r="699" spans="33:38" s="216" customFormat="1" ht="6.75" customHeight="1">
      <c r="AG699" s="257"/>
      <c r="AH699" s="257"/>
      <c r="AK699" s="215"/>
      <c r="AL699" s="215"/>
    </row>
    <row r="700" spans="33:38" s="216" customFormat="1" ht="6.75" customHeight="1">
      <c r="AG700" s="257"/>
      <c r="AH700" s="257"/>
      <c r="AK700" s="215"/>
      <c r="AL700" s="215"/>
    </row>
    <row r="701" spans="33:38" s="216" customFormat="1" ht="6.75" customHeight="1">
      <c r="AG701" s="257"/>
      <c r="AH701" s="257"/>
      <c r="AK701" s="215"/>
      <c r="AL701" s="215"/>
    </row>
    <row r="702" spans="33:38" s="216" customFormat="1" ht="6.75" customHeight="1">
      <c r="AG702" s="257"/>
      <c r="AH702" s="257"/>
      <c r="AK702" s="215"/>
      <c r="AL702" s="215"/>
    </row>
    <row r="703" spans="33:38" s="216" customFormat="1" ht="6.75" customHeight="1">
      <c r="AG703" s="257"/>
      <c r="AH703" s="257"/>
      <c r="AK703" s="215"/>
      <c r="AL703" s="215"/>
    </row>
    <row r="704" spans="33:38" s="216" customFormat="1" ht="6.75" customHeight="1">
      <c r="AG704" s="257"/>
      <c r="AH704" s="257"/>
      <c r="AK704" s="215"/>
      <c r="AL704" s="215"/>
    </row>
    <row r="705" spans="33:38" s="216" customFormat="1" ht="6.75" customHeight="1">
      <c r="AG705" s="257"/>
      <c r="AH705" s="257"/>
      <c r="AK705" s="215"/>
      <c r="AL705" s="215"/>
    </row>
    <row r="706" spans="33:38" s="216" customFormat="1" ht="6.75" customHeight="1">
      <c r="AG706" s="257"/>
      <c r="AH706" s="257"/>
      <c r="AK706" s="215"/>
      <c r="AL706" s="215"/>
    </row>
    <row r="707" spans="33:38" s="216" customFormat="1" ht="6.75" customHeight="1">
      <c r="AG707" s="257"/>
      <c r="AH707" s="257"/>
      <c r="AK707" s="215"/>
      <c r="AL707" s="215"/>
    </row>
    <row r="708" spans="33:38" s="216" customFormat="1" ht="6.75" customHeight="1">
      <c r="AG708" s="257"/>
      <c r="AH708" s="257"/>
      <c r="AK708" s="215"/>
      <c r="AL708" s="215"/>
    </row>
    <row r="709" spans="33:38" s="216" customFormat="1" ht="6.75" customHeight="1">
      <c r="AG709" s="257"/>
      <c r="AH709" s="257"/>
      <c r="AK709" s="215"/>
      <c r="AL709" s="215"/>
    </row>
    <row r="710" spans="33:38" s="216" customFormat="1" ht="6.75" customHeight="1">
      <c r="AG710" s="257"/>
      <c r="AH710" s="257"/>
      <c r="AK710" s="215"/>
      <c r="AL710" s="215"/>
    </row>
    <row r="711" spans="33:38" s="216" customFormat="1" ht="6.75" customHeight="1">
      <c r="AG711" s="257"/>
      <c r="AH711" s="257"/>
      <c r="AK711" s="215"/>
      <c r="AL711" s="215"/>
    </row>
    <row r="712" spans="33:38" s="216" customFormat="1" ht="6.75" customHeight="1">
      <c r="AG712" s="257"/>
      <c r="AH712" s="257"/>
      <c r="AK712" s="215"/>
      <c r="AL712" s="215"/>
    </row>
    <row r="713" spans="33:38" s="216" customFormat="1" ht="6.75" customHeight="1">
      <c r="AG713" s="257"/>
      <c r="AH713" s="257"/>
      <c r="AK713" s="215"/>
      <c r="AL713" s="215"/>
    </row>
    <row r="714" spans="33:38" s="216" customFormat="1" ht="6.75" customHeight="1">
      <c r="AG714" s="257"/>
      <c r="AH714" s="257"/>
      <c r="AK714" s="215"/>
      <c r="AL714" s="215"/>
    </row>
    <row r="715" spans="33:38" s="216" customFormat="1" ht="6.75" customHeight="1">
      <c r="AG715" s="257"/>
      <c r="AH715" s="257"/>
      <c r="AK715" s="215"/>
      <c r="AL715" s="215"/>
    </row>
    <row r="716" spans="33:38" s="216" customFormat="1" ht="6.75" customHeight="1">
      <c r="AG716" s="257"/>
      <c r="AH716" s="257"/>
      <c r="AK716" s="215"/>
      <c r="AL716" s="215"/>
    </row>
    <row r="717" spans="33:38" s="216" customFormat="1" ht="6.75" customHeight="1">
      <c r="AG717" s="257"/>
      <c r="AH717" s="257"/>
      <c r="AK717" s="215"/>
      <c r="AL717" s="215"/>
    </row>
    <row r="718" spans="33:38" s="216" customFormat="1" ht="6.75" customHeight="1">
      <c r="AG718" s="257"/>
      <c r="AH718" s="257"/>
      <c r="AK718" s="215"/>
      <c r="AL718" s="215"/>
    </row>
    <row r="719" spans="33:38" s="216" customFormat="1" ht="6.75" customHeight="1">
      <c r="AG719" s="257"/>
      <c r="AH719" s="257"/>
      <c r="AK719" s="215"/>
      <c r="AL719" s="215"/>
    </row>
    <row r="720" spans="33:38" s="216" customFormat="1" ht="6.75" customHeight="1">
      <c r="AG720" s="257"/>
      <c r="AH720" s="257"/>
      <c r="AK720" s="215"/>
      <c r="AL720" s="215"/>
    </row>
    <row r="721" spans="33:38" s="216" customFormat="1" ht="6.75" customHeight="1">
      <c r="AG721" s="257"/>
      <c r="AH721" s="257"/>
      <c r="AK721" s="215"/>
      <c r="AL721" s="215"/>
    </row>
    <row r="722" spans="33:38" s="216" customFormat="1" ht="6.75" customHeight="1">
      <c r="AG722" s="257"/>
      <c r="AH722" s="257"/>
      <c r="AK722" s="215"/>
      <c r="AL722" s="215"/>
    </row>
    <row r="723" spans="33:38" s="216" customFormat="1" ht="6.75" customHeight="1">
      <c r="AG723" s="257"/>
      <c r="AH723" s="257"/>
      <c r="AK723" s="215"/>
      <c r="AL723" s="215"/>
    </row>
    <row r="724" spans="33:38" s="216" customFormat="1" ht="6.75" customHeight="1">
      <c r="AG724" s="257"/>
      <c r="AH724" s="257"/>
      <c r="AK724" s="215"/>
      <c r="AL724" s="215"/>
    </row>
    <row r="725" spans="33:38" s="216" customFormat="1" ht="6.75" customHeight="1">
      <c r="AG725" s="257"/>
      <c r="AH725" s="257"/>
      <c r="AK725" s="215"/>
      <c r="AL725" s="215"/>
    </row>
    <row r="726" spans="33:38" s="216" customFormat="1" ht="6.75" customHeight="1">
      <c r="AG726" s="257"/>
      <c r="AH726" s="257"/>
      <c r="AK726" s="215"/>
      <c r="AL726" s="215"/>
    </row>
    <row r="727" spans="33:38" s="216" customFormat="1" ht="6.75" customHeight="1">
      <c r="AG727" s="257"/>
      <c r="AH727" s="257"/>
      <c r="AK727" s="215"/>
      <c r="AL727" s="215"/>
    </row>
    <row r="728" spans="33:38" s="216" customFormat="1" ht="6.75" customHeight="1">
      <c r="AG728" s="257"/>
      <c r="AH728" s="257"/>
      <c r="AK728" s="215"/>
      <c r="AL728" s="215"/>
    </row>
    <row r="729" spans="33:38" s="216" customFormat="1" ht="6.75" customHeight="1">
      <c r="AG729" s="257"/>
      <c r="AH729" s="257"/>
      <c r="AK729" s="215"/>
      <c r="AL729" s="215"/>
    </row>
    <row r="730" spans="33:38" s="216" customFormat="1" ht="6.75" customHeight="1">
      <c r="AG730" s="257"/>
      <c r="AH730" s="257"/>
      <c r="AK730" s="215"/>
      <c r="AL730" s="215"/>
    </row>
    <row r="731" spans="33:38" s="216" customFormat="1" ht="6.75" customHeight="1">
      <c r="AG731" s="257"/>
      <c r="AH731" s="257"/>
      <c r="AK731" s="215"/>
      <c r="AL731" s="215"/>
    </row>
    <row r="732" spans="33:38" s="216" customFormat="1" ht="6.75" customHeight="1">
      <c r="AG732" s="257"/>
      <c r="AH732" s="257"/>
      <c r="AK732" s="215"/>
      <c r="AL732" s="215"/>
    </row>
    <row r="733" spans="33:38" s="216" customFormat="1" ht="6.75" customHeight="1">
      <c r="AG733" s="257"/>
      <c r="AH733" s="257"/>
      <c r="AK733" s="215"/>
      <c r="AL733" s="215"/>
    </row>
    <row r="734" spans="33:38" s="216" customFormat="1" ht="6.75" customHeight="1">
      <c r="AG734" s="257"/>
      <c r="AH734" s="257"/>
      <c r="AK734" s="215"/>
      <c r="AL734" s="215"/>
    </row>
    <row r="735" spans="33:38" s="216" customFormat="1" ht="6.75" customHeight="1">
      <c r="AG735" s="257"/>
      <c r="AH735" s="257"/>
      <c r="AK735" s="215"/>
      <c r="AL735" s="215"/>
    </row>
    <row r="736" spans="33:38" s="216" customFormat="1" ht="6.75" customHeight="1">
      <c r="AG736" s="257"/>
      <c r="AH736" s="257"/>
      <c r="AK736" s="215"/>
      <c r="AL736" s="215"/>
    </row>
    <row r="737" spans="33:38" s="216" customFormat="1" ht="6.75" customHeight="1">
      <c r="AG737" s="257"/>
      <c r="AH737" s="257"/>
      <c r="AK737" s="215"/>
      <c r="AL737" s="215"/>
    </row>
    <row r="738" spans="33:38" s="216" customFormat="1" ht="6.75" customHeight="1">
      <c r="AG738" s="257"/>
      <c r="AH738" s="257"/>
      <c r="AK738" s="215"/>
      <c r="AL738" s="215"/>
    </row>
    <row r="739" spans="33:38" s="216" customFormat="1" ht="6.75" customHeight="1">
      <c r="AG739" s="257"/>
      <c r="AH739" s="257"/>
      <c r="AK739" s="215"/>
      <c r="AL739" s="215"/>
    </row>
    <row r="740" spans="33:38" s="216" customFormat="1" ht="6.75" customHeight="1">
      <c r="AG740" s="257"/>
      <c r="AH740" s="257"/>
      <c r="AK740" s="215"/>
      <c r="AL740" s="215"/>
    </row>
    <row r="741" spans="33:38" s="216" customFormat="1" ht="6.75" customHeight="1">
      <c r="AG741" s="257"/>
      <c r="AH741" s="257"/>
      <c r="AK741" s="215"/>
      <c r="AL741" s="215"/>
    </row>
    <row r="742" spans="33:38" s="216" customFormat="1" ht="6.75" customHeight="1">
      <c r="AG742" s="257"/>
      <c r="AH742" s="257"/>
      <c r="AK742" s="215"/>
      <c r="AL742" s="215"/>
    </row>
    <row r="743" spans="33:38" s="216" customFormat="1" ht="6.75" customHeight="1">
      <c r="AG743" s="257"/>
      <c r="AH743" s="257"/>
      <c r="AK743" s="215"/>
      <c r="AL743" s="215"/>
    </row>
    <row r="744" spans="33:38" s="216" customFormat="1" ht="6.75" customHeight="1">
      <c r="AG744" s="257"/>
      <c r="AH744" s="257"/>
      <c r="AK744" s="215"/>
      <c r="AL744" s="215"/>
    </row>
    <row r="745" spans="33:38" s="216" customFormat="1" ht="6.75" customHeight="1">
      <c r="AG745" s="257"/>
      <c r="AH745" s="257"/>
      <c r="AK745" s="215"/>
      <c r="AL745" s="215"/>
    </row>
    <row r="746" spans="33:38" s="216" customFormat="1" ht="6.75" customHeight="1">
      <c r="AG746" s="257"/>
      <c r="AH746" s="257"/>
      <c r="AK746" s="215"/>
      <c r="AL746" s="215"/>
    </row>
    <row r="747" spans="33:38" s="216" customFormat="1" ht="6.75" customHeight="1">
      <c r="AG747" s="257"/>
      <c r="AH747" s="257"/>
      <c r="AK747" s="215"/>
      <c r="AL747" s="215"/>
    </row>
    <row r="748" spans="33:38" s="216" customFormat="1" ht="6.75" customHeight="1">
      <c r="AG748" s="257"/>
      <c r="AH748" s="257"/>
      <c r="AK748" s="215"/>
      <c r="AL748" s="215"/>
    </row>
    <row r="749" spans="33:38" s="216" customFormat="1" ht="6.75" customHeight="1">
      <c r="AG749" s="257"/>
      <c r="AH749" s="257"/>
      <c r="AK749" s="215"/>
      <c r="AL749" s="215"/>
    </row>
    <row r="750" spans="33:38" s="216" customFormat="1" ht="6.75" customHeight="1">
      <c r="AG750" s="257"/>
      <c r="AH750" s="257"/>
      <c r="AK750" s="215"/>
      <c r="AL750" s="215"/>
    </row>
    <row r="751" spans="33:38" s="216" customFormat="1" ht="6.75" customHeight="1">
      <c r="AG751" s="257"/>
      <c r="AH751" s="257"/>
      <c r="AK751" s="215"/>
      <c r="AL751" s="215"/>
    </row>
    <row r="752" spans="33:38" s="216" customFormat="1" ht="6.75" customHeight="1">
      <c r="AG752" s="257"/>
      <c r="AH752" s="257"/>
      <c r="AK752" s="215"/>
      <c r="AL752" s="215"/>
    </row>
    <row r="753" spans="33:38" s="216" customFormat="1" ht="6.75" customHeight="1">
      <c r="AG753" s="257"/>
      <c r="AH753" s="257"/>
      <c r="AK753" s="215"/>
      <c r="AL753" s="215"/>
    </row>
    <row r="754" spans="33:38" s="216" customFormat="1" ht="6.75" customHeight="1">
      <c r="AG754" s="257"/>
      <c r="AH754" s="257"/>
      <c r="AK754" s="215"/>
      <c r="AL754" s="215"/>
    </row>
    <row r="755" spans="33:38" s="216" customFormat="1" ht="6.75" customHeight="1">
      <c r="AG755" s="257"/>
      <c r="AH755" s="257"/>
      <c r="AK755" s="215"/>
      <c r="AL755" s="215"/>
    </row>
    <row r="756" spans="33:38" s="216" customFormat="1" ht="6.75" customHeight="1">
      <c r="AG756" s="257"/>
      <c r="AH756" s="257"/>
      <c r="AK756" s="215"/>
      <c r="AL756" s="215"/>
    </row>
    <row r="757" spans="33:38" s="216" customFormat="1" ht="6.75" customHeight="1">
      <c r="AG757" s="257"/>
      <c r="AH757" s="257"/>
      <c r="AK757" s="215"/>
      <c r="AL757" s="215"/>
    </row>
    <row r="758" spans="33:38" s="216" customFormat="1" ht="6.75" customHeight="1">
      <c r="AG758" s="257"/>
      <c r="AH758" s="257"/>
      <c r="AK758" s="215"/>
      <c r="AL758" s="215"/>
    </row>
    <row r="759" spans="33:38" s="216" customFormat="1" ht="6.75" customHeight="1">
      <c r="AG759" s="257"/>
      <c r="AH759" s="257"/>
      <c r="AK759" s="215"/>
      <c r="AL759" s="215"/>
    </row>
    <row r="760" spans="33:38" s="216" customFormat="1" ht="6.75" customHeight="1">
      <c r="AG760" s="257"/>
      <c r="AH760" s="257"/>
      <c r="AK760" s="215"/>
      <c r="AL760" s="215"/>
    </row>
    <row r="761" spans="33:38" s="216" customFormat="1" ht="6.75" customHeight="1">
      <c r="AG761" s="257"/>
      <c r="AH761" s="257"/>
      <c r="AK761" s="215"/>
      <c r="AL761" s="215"/>
    </row>
    <row r="762" spans="33:38" s="216" customFormat="1" ht="6.75" customHeight="1">
      <c r="AG762" s="257"/>
      <c r="AH762" s="257"/>
      <c r="AK762" s="215"/>
      <c r="AL762" s="215"/>
    </row>
    <row r="763" spans="33:38" s="216" customFormat="1" ht="6.75" customHeight="1">
      <c r="AG763" s="257"/>
      <c r="AH763" s="257"/>
      <c r="AK763" s="215"/>
      <c r="AL763" s="215"/>
    </row>
    <row r="764" spans="33:38" s="216" customFormat="1" ht="6.75" customHeight="1">
      <c r="AG764" s="257"/>
      <c r="AH764" s="257"/>
      <c r="AK764" s="215"/>
      <c r="AL764" s="215"/>
    </row>
    <row r="765" spans="33:38" s="216" customFormat="1" ht="6.75" customHeight="1">
      <c r="AG765" s="257"/>
      <c r="AH765" s="257"/>
      <c r="AK765" s="215"/>
      <c r="AL765" s="215"/>
    </row>
    <row r="766" spans="33:38" s="216" customFormat="1" ht="6.75" customHeight="1">
      <c r="AG766" s="257"/>
      <c r="AH766" s="257"/>
      <c r="AK766" s="215"/>
      <c r="AL766" s="215"/>
    </row>
    <row r="767" spans="33:38" s="216" customFormat="1" ht="6.75" customHeight="1">
      <c r="AG767" s="257"/>
      <c r="AH767" s="257"/>
      <c r="AK767" s="215"/>
      <c r="AL767" s="215"/>
    </row>
    <row r="768" spans="33:38" s="216" customFormat="1" ht="6.75" customHeight="1">
      <c r="AG768" s="257"/>
      <c r="AH768" s="257"/>
      <c r="AK768" s="215"/>
      <c r="AL768" s="215"/>
    </row>
    <row r="769" spans="33:38" s="216" customFormat="1" ht="6.75" customHeight="1">
      <c r="AG769" s="257"/>
      <c r="AH769" s="257"/>
      <c r="AK769" s="215"/>
      <c r="AL769" s="215"/>
    </row>
    <row r="770" spans="33:38" s="216" customFormat="1" ht="6.75" customHeight="1">
      <c r="AG770" s="257"/>
      <c r="AH770" s="257"/>
      <c r="AK770" s="215"/>
      <c r="AL770" s="215"/>
    </row>
    <row r="771" spans="33:38" s="216" customFormat="1" ht="6.75" customHeight="1">
      <c r="AG771" s="257"/>
      <c r="AH771" s="257"/>
      <c r="AK771" s="215"/>
      <c r="AL771" s="215"/>
    </row>
    <row r="772" spans="33:38" s="216" customFormat="1" ht="6.75" customHeight="1">
      <c r="AG772" s="257"/>
      <c r="AH772" s="257"/>
      <c r="AK772" s="215"/>
      <c r="AL772" s="215"/>
    </row>
    <row r="773" spans="33:38" s="216" customFormat="1" ht="6.75" customHeight="1">
      <c r="AG773" s="257"/>
      <c r="AH773" s="257"/>
      <c r="AK773" s="215"/>
      <c r="AL773" s="215"/>
    </row>
    <row r="774" spans="33:38" s="216" customFormat="1" ht="6.75" customHeight="1">
      <c r="AG774" s="257"/>
      <c r="AH774" s="257"/>
      <c r="AK774" s="215"/>
      <c r="AL774" s="215"/>
    </row>
    <row r="775" spans="33:38" s="216" customFormat="1" ht="6.75" customHeight="1">
      <c r="AG775" s="257"/>
      <c r="AH775" s="257"/>
      <c r="AK775" s="215"/>
      <c r="AL775" s="215"/>
    </row>
    <row r="776" spans="33:38" s="216" customFormat="1" ht="6.75" customHeight="1">
      <c r="AG776" s="257"/>
      <c r="AH776" s="257"/>
      <c r="AK776" s="215"/>
      <c r="AL776" s="215"/>
    </row>
    <row r="777" spans="33:38" s="216" customFormat="1" ht="6.75" customHeight="1">
      <c r="AG777" s="257"/>
      <c r="AH777" s="257"/>
      <c r="AK777" s="215"/>
      <c r="AL777" s="215"/>
    </row>
    <row r="778" spans="33:38" s="216" customFormat="1" ht="6.75" customHeight="1">
      <c r="AG778" s="257"/>
      <c r="AH778" s="257"/>
      <c r="AK778" s="215"/>
      <c r="AL778" s="215"/>
    </row>
    <row r="779" spans="33:38" s="216" customFormat="1" ht="6.75" customHeight="1">
      <c r="AG779" s="257"/>
      <c r="AH779" s="257"/>
      <c r="AK779" s="215"/>
      <c r="AL779" s="215"/>
    </row>
    <row r="780" spans="33:38" s="216" customFormat="1" ht="6.75" customHeight="1">
      <c r="AG780" s="257"/>
      <c r="AH780" s="257"/>
      <c r="AK780" s="215"/>
      <c r="AL780" s="215"/>
    </row>
    <row r="781" spans="33:38" s="216" customFormat="1" ht="6.75" customHeight="1">
      <c r="AG781" s="257"/>
      <c r="AH781" s="257"/>
      <c r="AK781" s="215"/>
      <c r="AL781" s="215"/>
    </row>
    <row r="782" spans="33:38" s="216" customFormat="1" ht="6.75" customHeight="1">
      <c r="AG782" s="257"/>
      <c r="AH782" s="257"/>
      <c r="AK782" s="215"/>
      <c r="AL782" s="215"/>
    </row>
    <row r="783" spans="33:38" s="216" customFormat="1" ht="6.75" customHeight="1">
      <c r="AG783" s="257"/>
      <c r="AH783" s="257"/>
      <c r="AK783" s="215"/>
      <c r="AL783" s="215"/>
    </row>
    <row r="784" spans="33:38" s="216" customFormat="1" ht="6.75" customHeight="1">
      <c r="AG784" s="257"/>
      <c r="AH784" s="257"/>
      <c r="AK784" s="215"/>
      <c r="AL784" s="215"/>
    </row>
    <row r="785" spans="33:38" s="216" customFormat="1" ht="6.75" customHeight="1">
      <c r="AG785" s="257"/>
      <c r="AH785" s="257"/>
      <c r="AK785" s="215"/>
      <c r="AL785" s="215"/>
    </row>
    <row r="786" spans="33:38" s="216" customFormat="1" ht="6.75" customHeight="1">
      <c r="AG786" s="257"/>
      <c r="AH786" s="257"/>
      <c r="AK786" s="215"/>
      <c r="AL786" s="215"/>
    </row>
    <row r="787" spans="33:38" s="216" customFormat="1" ht="6.75" customHeight="1">
      <c r="AG787" s="257"/>
      <c r="AH787" s="257"/>
      <c r="AK787" s="215"/>
      <c r="AL787" s="215"/>
    </row>
    <row r="788" spans="33:38" s="216" customFormat="1" ht="6.75" customHeight="1">
      <c r="AG788" s="257"/>
      <c r="AH788" s="257"/>
      <c r="AK788" s="215"/>
      <c r="AL788" s="215"/>
    </row>
    <row r="789" spans="33:38" s="216" customFormat="1" ht="6.75" customHeight="1">
      <c r="AG789" s="257"/>
      <c r="AH789" s="257"/>
      <c r="AK789" s="215"/>
      <c r="AL789" s="215"/>
    </row>
    <row r="790" spans="33:38" s="216" customFormat="1" ht="6.75" customHeight="1">
      <c r="AG790" s="257"/>
      <c r="AH790" s="257"/>
      <c r="AK790" s="215"/>
      <c r="AL790" s="215"/>
    </row>
    <row r="791" spans="33:38" s="216" customFormat="1" ht="6.75" customHeight="1">
      <c r="AG791" s="257"/>
      <c r="AH791" s="257"/>
      <c r="AK791" s="215"/>
      <c r="AL791" s="215"/>
    </row>
    <row r="792" spans="33:38" s="216" customFormat="1" ht="6.75" customHeight="1">
      <c r="AG792" s="257"/>
      <c r="AH792" s="257"/>
      <c r="AK792" s="215"/>
      <c r="AL792" s="215"/>
    </row>
    <row r="793" spans="33:38" s="216" customFormat="1" ht="6.75" customHeight="1">
      <c r="AG793" s="257"/>
      <c r="AH793" s="257"/>
      <c r="AK793" s="215"/>
      <c r="AL793" s="215"/>
    </row>
    <row r="794" spans="33:38" s="216" customFormat="1" ht="6.75" customHeight="1">
      <c r="AG794" s="257"/>
      <c r="AH794" s="257"/>
      <c r="AK794" s="215"/>
      <c r="AL794" s="215"/>
    </row>
    <row r="795" spans="33:38" s="216" customFormat="1" ht="6.75" customHeight="1">
      <c r="AG795" s="257"/>
      <c r="AH795" s="257"/>
      <c r="AK795" s="215"/>
      <c r="AL795" s="215"/>
    </row>
    <row r="796" spans="33:38" s="216" customFormat="1" ht="6.75" customHeight="1">
      <c r="AG796" s="257"/>
      <c r="AH796" s="257"/>
      <c r="AK796" s="215"/>
      <c r="AL796" s="215"/>
    </row>
    <row r="797" spans="33:38" s="216" customFormat="1" ht="6.75" customHeight="1">
      <c r="AG797" s="257"/>
      <c r="AH797" s="257"/>
      <c r="AK797" s="215"/>
      <c r="AL797" s="215"/>
    </row>
    <row r="798" spans="33:38" s="216" customFormat="1" ht="6.75" customHeight="1">
      <c r="AG798" s="257"/>
      <c r="AH798" s="257"/>
      <c r="AK798" s="215"/>
      <c r="AL798" s="215"/>
    </row>
    <row r="799" spans="33:38" s="216" customFormat="1" ht="6.75" customHeight="1">
      <c r="AG799" s="257"/>
      <c r="AH799" s="257"/>
      <c r="AK799" s="215"/>
      <c r="AL799" s="215"/>
    </row>
    <row r="800" spans="33:38" s="216" customFormat="1" ht="6.75" customHeight="1">
      <c r="AG800" s="257"/>
      <c r="AH800" s="257"/>
      <c r="AK800" s="215"/>
      <c r="AL800" s="215"/>
    </row>
    <row r="801" spans="33:38" s="216" customFormat="1" ht="6.75" customHeight="1">
      <c r="AG801" s="257"/>
      <c r="AH801" s="257"/>
      <c r="AK801" s="215"/>
      <c r="AL801" s="215"/>
    </row>
    <row r="802" spans="33:38" s="216" customFormat="1" ht="6.75" customHeight="1">
      <c r="AG802" s="257"/>
      <c r="AH802" s="257"/>
      <c r="AK802" s="215"/>
      <c r="AL802" s="215"/>
    </row>
    <row r="803" spans="33:38" s="216" customFormat="1" ht="6.75" customHeight="1">
      <c r="AG803" s="257"/>
      <c r="AH803" s="257"/>
      <c r="AK803" s="215"/>
      <c r="AL803" s="215"/>
    </row>
    <row r="804" spans="33:38" s="216" customFormat="1" ht="6.75" customHeight="1">
      <c r="AG804" s="257"/>
      <c r="AH804" s="257"/>
      <c r="AK804" s="215"/>
      <c r="AL804" s="215"/>
    </row>
    <row r="805" spans="33:38" s="216" customFormat="1" ht="6.75" customHeight="1">
      <c r="AG805" s="257"/>
      <c r="AH805" s="257"/>
      <c r="AK805" s="215"/>
      <c r="AL805" s="215"/>
    </row>
    <row r="806" spans="33:38" s="216" customFormat="1" ht="6.75" customHeight="1">
      <c r="AG806" s="257"/>
      <c r="AH806" s="257"/>
      <c r="AK806" s="215"/>
      <c r="AL806" s="215"/>
    </row>
    <row r="807" spans="33:38" s="216" customFormat="1" ht="6.75" customHeight="1">
      <c r="AG807" s="257"/>
      <c r="AH807" s="257"/>
      <c r="AK807" s="215"/>
      <c r="AL807" s="215"/>
    </row>
    <row r="808" spans="33:38" s="216" customFormat="1" ht="6.75" customHeight="1">
      <c r="AG808" s="257"/>
      <c r="AH808" s="257"/>
      <c r="AK808" s="215"/>
      <c r="AL808" s="215"/>
    </row>
    <row r="809" spans="33:38" s="216" customFormat="1" ht="6.75" customHeight="1">
      <c r="AG809" s="257"/>
      <c r="AH809" s="257"/>
      <c r="AK809" s="215"/>
      <c r="AL809" s="215"/>
    </row>
    <row r="810" spans="33:38" s="216" customFormat="1" ht="6.75" customHeight="1">
      <c r="AG810" s="257"/>
      <c r="AH810" s="257"/>
      <c r="AK810" s="215"/>
      <c r="AL810" s="215"/>
    </row>
    <row r="811" spans="33:38" s="216" customFormat="1" ht="6.75" customHeight="1">
      <c r="AG811" s="257"/>
      <c r="AH811" s="257"/>
      <c r="AK811" s="215"/>
      <c r="AL811" s="215"/>
    </row>
    <row r="812" spans="33:38" s="216" customFormat="1" ht="6.75" customHeight="1">
      <c r="AG812" s="257"/>
      <c r="AH812" s="257"/>
      <c r="AK812" s="215"/>
      <c r="AL812" s="215"/>
    </row>
    <row r="813" spans="33:38" s="216" customFormat="1" ht="6.75" customHeight="1">
      <c r="AG813" s="257"/>
      <c r="AH813" s="257"/>
      <c r="AK813" s="215"/>
      <c r="AL813" s="215"/>
    </row>
    <row r="814" spans="33:38" s="216" customFormat="1" ht="6.75" customHeight="1">
      <c r="AG814" s="257"/>
      <c r="AH814" s="257"/>
      <c r="AK814" s="215"/>
      <c r="AL814" s="215"/>
    </row>
    <row r="815" spans="33:38" s="216" customFormat="1" ht="6.75" customHeight="1">
      <c r="AG815" s="257"/>
      <c r="AH815" s="257"/>
      <c r="AK815" s="215"/>
      <c r="AL815" s="215"/>
    </row>
    <row r="816" spans="33:38" s="216" customFormat="1" ht="6.75" customHeight="1">
      <c r="AG816" s="257"/>
      <c r="AH816" s="257"/>
      <c r="AK816" s="215"/>
      <c r="AL816" s="215"/>
    </row>
    <row r="817" spans="33:38" s="216" customFormat="1" ht="6.75" customHeight="1">
      <c r="AG817" s="257"/>
      <c r="AH817" s="257"/>
      <c r="AK817" s="215"/>
      <c r="AL817" s="215"/>
    </row>
    <row r="818" spans="33:38" s="216" customFormat="1" ht="6.75" customHeight="1">
      <c r="AG818" s="257"/>
      <c r="AH818" s="257"/>
      <c r="AK818" s="215"/>
      <c r="AL818" s="215"/>
    </row>
    <row r="819" spans="33:38" s="216" customFormat="1" ht="6.75" customHeight="1">
      <c r="AG819" s="257"/>
      <c r="AH819" s="257"/>
      <c r="AK819" s="215"/>
      <c r="AL819" s="215"/>
    </row>
    <row r="820" spans="33:38" s="216" customFormat="1" ht="6.75" customHeight="1">
      <c r="AG820" s="257"/>
      <c r="AH820" s="257"/>
      <c r="AK820" s="215"/>
      <c r="AL820" s="215"/>
    </row>
    <row r="821" spans="33:38" s="216" customFormat="1" ht="6.75" customHeight="1">
      <c r="AG821" s="257"/>
      <c r="AH821" s="257"/>
      <c r="AK821" s="215"/>
      <c r="AL821" s="215"/>
    </row>
    <row r="822" spans="33:38" s="216" customFormat="1" ht="6.75" customHeight="1">
      <c r="AG822" s="257"/>
      <c r="AH822" s="257"/>
      <c r="AK822" s="215"/>
      <c r="AL822" s="215"/>
    </row>
    <row r="823" spans="33:38" s="216" customFormat="1" ht="6.75" customHeight="1">
      <c r="AG823" s="257"/>
      <c r="AH823" s="257"/>
      <c r="AK823" s="215"/>
      <c r="AL823" s="215"/>
    </row>
    <row r="824" spans="33:38" s="216" customFormat="1" ht="6.75" customHeight="1">
      <c r="AG824" s="257"/>
      <c r="AH824" s="257"/>
      <c r="AK824" s="215"/>
      <c r="AL824" s="215"/>
    </row>
    <row r="825" spans="33:38" s="216" customFormat="1" ht="6.75" customHeight="1">
      <c r="AG825" s="257"/>
      <c r="AH825" s="257"/>
      <c r="AK825" s="215"/>
      <c r="AL825" s="215"/>
    </row>
    <row r="826" spans="33:38" s="216" customFormat="1" ht="6.75" customHeight="1">
      <c r="AG826" s="257"/>
      <c r="AH826" s="257"/>
      <c r="AK826" s="215"/>
      <c r="AL826" s="215"/>
    </row>
    <row r="827" spans="33:38" s="216" customFormat="1" ht="6.75" customHeight="1">
      <c r="AG827" s="257"/>
      <c r="AH827" s="257"/>
      <c r="AK827" s="215"/>
      <c r="AL827" s="215"/>
    </row>
    <row r="828" spans="33:38" s="216" customFormat="1" ht="6.75" customHeight="1">
      <c r="AG828" s="257"/>
      <c r="AH828" s="257"/>
      <c r="AK828" s="215"/>
      <c r="AL828" s="215"/>
    </row>
    <row r="829" spans="33:38" s="216" customFormat="1" ht="6.75" customHeight="1">
      <c r="AG829" s="257"/>
      <c r="AH829" s="257"/>
      <c r="AK829" s="215"/>
      <c r="AL829" s="215"/>
    </row>
    <row r="830" spans="33:38" s="216" customFormat="1" ht="6.75" customHeight="1">
      <c r="AG830" s="257"/>
      <c r="AH830" s="257"/>
      <c r="AK830" s="215"/>
      <c r="AL830" s="215"/>
    </row>
    <row r="831" spans="33:38" s="216" customFormat="1" ht="6.75" customHeight="1">
      <c r="AG831" s="257"/>
      <c r="AH831" s="257"/>
      <c r="AK831" s="215"/>
      <c r="AL831" s="215"/>
    </row>
    <row r="832" spans="33:38" s="216" customFormat="1" ht="6.75" customHeight="1">
      <c r="AG832" s="257"/>
      <c r="AH832" s="257"/>
      <c r="AK832" s="215"/>
      <c r="AL832" s="215"/>
    </row>
    <row r="833" spans="33:38" s="216" customFormat="1" ht="6.75" customHeight="1">
      <c r="AG833" s="257"/>
      <c r="AH833" s="257"/>
      <c r="AK833" s="215"/>
      <c r="AL833" s="215"/>
    </row>
    <row r="834" spans="33:38" s="216" customFormat="1" ht="6.75" customHeight="1">
      <c r="AG834" s="257"/>
      <c r="AH834" s="257"/>
      <c r="AK834" s="215"/>
      <c r="AL834" s="215"/>
    </row>
    <row r="835" spans="33:38" s="216" customFormat="1" ht="6.75" customHeight="1">
      <c r="AG835" s="257"/>
      <c r="AH835" s="257"/>
      <c r="AK835" s="215"/>
      <c r="AL835" s="215"/>
    </row>
    <row r="836" spans="33:38" s="216" customFormat="1" ht="6.75" customHeight="1">
      <c r="AG836" s="257"/>
      <c r="AH836" s="257"/>
      <c r="AK836" s="215"/>
      <c r="AL836" s="215"/>
    </row>
    <row r="837" spans="33:38" s="216" customFormat="1" ht="6.75" customHeight="1">
      <c r="AG837" s="257"/>
      <c r="AH837" s="257"/>
      <c r="AK837" s="215"/>
      <c r="AL837" s="215"/>
    </row>
    <row r="838" spans="33:38" s="216" customFormat="1" ht="6.75" customHeight="1">
      <c r="AG838" s="257"/>
      <c r="AH838" s="257"/>
      <c r="AK838" s="215"/>
      <c r="AL838" s="215"/>
    </row>
    <row r="839" spans="33:38" s="216" customFormat="1" ht="6.75" customHeight="1">
      <c r="AG839" s="257"/>
      <c r="AH839" s="257"/>
      <c r="AK839" s="215"/>
      <c r="AL839" s="215"/>
    </row>
    <row r="840" spans="33:38" s="216" customFormat="1" ht="6.75" customHeight="1">
      <c r="AG840" s="257"/>
      <c r="AH840" s="257"/>
      <c r="AK840" s="215"/>
      <c r="AL840" s="215"/>
    </row>
    <row r="841" spans="33:38" s="216" customFormat="1" ht="6.75" customHeight="1">
      <c r="AG841" s="257"/>
      <c r="AH841" s="257"/>
      <c r="AK841" s="215"/>
      <c r="AL841" s="215"/>
    </row>
    <row r="842" spans="33:38" s="216" customFormat="1" ht="6.75" customHeight="1">
      <c r="AG842" s="257"/>
      <c r="AH842" s="257"/>
      <c r="AK842" s="215"/>
      <c r="AL842" s="215"/>
    </row>
    <row r="843" spans="33:38" s="216" customFormat="1" ht="6.75" customHeight="1">
      <c r="AG843" s="257"/>
      <c r="AH843" s="257"/>
      <c r="AK843" s="215"/>
      <c r="AL843" s="215"/>
    </row>
    <row r="844" spans="33:38" s="216" customFormat="1" ht="6.75" customHeight="1">
      <c r="AG844" s="257"/>
      <c r="AH844" s="257"/>
      <c r="AK844" s="215"/>
      <c r="AL844" s="215"/>
    </row>
    <row r="845" spans="33:38" s="216" customFormat="1" ht="6.75" customHeight="1">
      <c r="AG845" s="257"/>
      <c r="AH845" s="257"/>
      <c r="AK845" s="215"/>
      <c r="AL845" s="215"/>
    </row>
    <row r="846" spans="33:38" s="216" customFormat="1" ht="6.75" customHeight="1">
      <c r="AG846" s="257"/>
      <c r="AH846" s="257"/>
      <c r="AK846" s="215"/>
      <c r="AL846" s="215"/>
    </row>
    <row r="847" spans="33:38" s="216" customFormat="1" ht="6.75" customHeight="1">
      <c r="AG847" s="257"/>
      <c r="AH847" s="257"/>
      <c r="AK847" s="215"/>
      <c r="AL847" s="215"/>
    </row>
    <row r="848" spans="33:38" s="216" customFormat="1" ht="6.75" customHeight="1">
      <c r="AG848" s="257"/>
      <c r="AH848" s="257"/>
      <c r="AK848" s="215"/>
      <c r="AL848" s="215"/>
    </row>
    <row r="849" spans="33:38" s="216" customFormat="1" ht="6.75" customHeight="1">
      <c r="AG849" s="257"/>
      <c r="AH849" s="257"/>
      <c r="AK849" s="215"/>
      <c r="AL849" s="215"/>
    </row>
    <row r="850" spans="33:38" s="216" customFormat="1" ht="6.75" customHeight="1">
      <c r="AG850" s="257"/>
      <c r="AH850" s="257"/>
      <c r="AK850" s="215"/>
      <c r="AL850" s="215"/>
    </row>
    <row r="851" spans="33:38" s="216" customFormat="1" ht="6.75" customHeight="1">
      <c r="AG851" s="257"/>
      <c r="AH851" s="257"/>
      <c r="AK851" s="215"/>
      <c r="AL851" s="215"/>
    </row>
    <row r="852" spans="33:38" s="216" customFormat="1" ht="6.75" customHeight="1">
      <c r="AG852" s="257"/>
      <c r="AH852" s="257"/>
      <c r="AK852" s="215"/>
      <c r="AL852" s="215"/>
    </row>
    <row r="853" spans="33:38" s="216" customFormat="1" ht="6.75" customHeight="1">
      <c r="AG853" s="257"/>
      <c r="AH853" s="257"/>
      <c r="AK853" s="215"/>
      <c r="AL853" s="215"/>
    </row>
    <row r="854" spans="33:38" s="216" customFormat="1" ht="6.75" customHeight="1">
      <c r="AG854" s="257"/>
      <c r="AH854" s="257"/>
      <c r="AK854" s="215"/>
      <c r="AL854" s="215"/>
    </row>
    <row r="855" spans="33:38" s="216" customFormat="1" ht="6.75" customHeight="1">
      <c r="AG855" s="257"/>
      <c r="AH855" s="257"/>
      <c r="AK855" s="215"/>
      <c r="AL855" s="215"/>
    </row>
    <row r="856" spans="33:38" s="216" customFormat="1" ht="6.75" customHeight="1">
      <c r="AG856" s="257"/>
      <c r="AH856" s="257"/>
      <c r="AK856" s="215"/>
      <c r="AL856" s="215"/>
    </row>
    <row r="857" spans="33:38" s="216" customFormat="1" ht="6.75" customHeight="1">
      <c r="AG857" s="257"/>
      <c r="AH857" s="257"/>
      <c r="AK857" s="215"/>
      <c r="AL857" s="215"/>
    </row>
    <row r="858" spans="33:38" s="216" customFormat="1" ht="6.75" customHeight="1">
      <c r="AG858" s="257"/>
      <c r="AH858" s="257"/>
      <c r="AK858" s="215"/>
      <c r="AL858" s="215"/>
    </row>
    <row r="859" spans="33:38" s="216" customFormat="1" ht="6.75" customHeight="1">
      <c r="AG859" s="257"/>
      <c r="AH859" s="257"/>
      <c r="AK859" s="215"/>
      <c r="AL859" s="215"/>
    </row>
    <row r="860" spans="33:38" s="216" customFormat="1" ht="6.75" customHeight="1">
      <c r="AG860" s="257"/>
      <c r="AH860" s="257"/>
      <c r="AK860" s="215"/>
      <c r="AL860" s="215"/>
    </row>
    <row r="861" spans="33:38" s="216" customFormat="1" ht="6.75" customHeight="1">
      <c r="AG861" s="257"/>
      <c r="AH861" s="257"/>
      <c r="AK861" s="215"/>
      <c r="AL861" s="215"/>
    </row>
    <row r="862" spans="33:38" s="216" customFormat="1" ht="6.75" customHeight="1">
      <c r="AG862" s="257"/>
      <c r="AH862" s="257"/>
      <c r="AK862" s="215"/>
      <c r="AL862" s="215"/>
    </row>
    <row r="863" spans="33:38" s="216" customFormat="1" ht="6.75" customHeight="1">
      <c r="AG863" s="257"/>
      <c r="AH863" s="257"/>
      <c r="AK863" s="215"/>
      <c r="AL863" s="215"/>
    </row>
    <row r="864" spans="33:38" s="216" customFormat="1" ht="6.75" customHeight="1">
      <c r="AG864" s="257"/>
      <c r="AH864" s="257"/>
      <c r="AK864" s="215"/>
      <c r="AL864" s="215"/>
    </row>
    <row r="865" spans="33:38" s="216" customFormat="1" ht="6.75" customHeight="1">
      <c r="AG865" s="257"/>
      <c r="AH865" s="257"/>
      <c r="AK865" s="215"/>
      <c r="AL865" s="215"/>
    </row>
    <row r="866" spans="33:38" s="216" customFormat="1" ht="6.75" customHeight="1">
      <c r="AG866" s="257"/>
      <c r="AH866" s="257"/>
      <c r="AK866" s="215"/>
      <c r="AL866" s="215"/>
    </row>
    <row r="867" spans="33:38" s="216" customFormat="1" ht="6.75" customHeight="1">
      <c r="AG867" s="257"/>
      <c r="AH867" s="257"/>
      <c r="AK867" s="215"/>
      <c r="AL867" s="215"/>
    </row>
    <row r="868" spans="33:38" s="216" customFormat="1" ht="6.75" customHeight="1">
      <c r="AG868" s="257"/>
      <c r="AH868" s="257"/>
      <c r="AK868" s="215"/>
      <c r="AL868" s="215"/>
    </row>
    <row r="869" spans="33:38" s="216" customFormat="1" ht="6.75" customHeight="1">
      <c r="AG869" s="257"/>
      <c r="AH869" s="257"/>
      <c r="AK869" s="215"/>
      <c r="AL869" s="215"/>
    </row>
    <row r="870" spans="33:38" s="216" customFormat="1" ht="6.75" customHeight="1">
      <c r="AG870" s="257"/>
      <c r="AH870" s="257"/>
      <c r="AK870" s="215"/>
      <c r="AL870" s="215"/>
    </row>
    <row r="871" spans="33:38" s="216" customFormat="1" ht="6.75" customHeight="1">
      <c r="AG871" s="257"/>
      <c r="AH871" s="257"/>
      <c r="AK871" s="215"/>
      <c r="AL871" s="215"/>
    </row>
    <row r="872" spans="33:38" s="216" customFormat="1" ht="6.75" customHeight="1">
      <c r="AG872" s="257"/>
      <c r="AH872" s="257"/>
      <c r="AK872" s="215"/>
      <c r="AL872" s="215"/>
    </row>
    <row r="873" spans="33:38" s="216" customFormat="1" ht="6.75" customHeight="1">
      <c r="AG873" s="257"/>
      <c r="AH873" s="257"/>
      <c r="AK873" s="215"/>
      <c r="AL873" s="215"/>
    </row>
    <row r="874" spans="33:38" s="216" customFormat="1" ht="6.75" customHeight="1">
      <c r="AG874" s="257"/>
      <c r="AH874" s="257"/>
      <c r="AK874" s="215"/>
      <c r="AL874" s="215"/>
    </row>
    <row r="875" spans="33:38" s="216" customFormat="1" ht="6.75" customHeight="1">
      <c r="AG875" s="257"/>
      <c r="AH875" s="257"/>
      <c r="AK875" s="215"/>
      <c r="AL875" s="215"/>
    </row>
    <row r="876" spans="33:38" s="216" customFormat="1" ht="6.75" customHeight="1">
      <c r="AG876" s="257"/>
      <c r="AH876" s="257"/>
      <c r="AK876" s="215"/>
      <c r="AL876" s="215"/>
    </row>
    <row r="877" spans="33:38" s="216" customFormat="1" ht="6.75" customHeight="1">
      <c r="AG877" s="257"/>
      <c r="AH877" s="257"/>
      <c r="AK877" s="215"/>
      <c r="AL877" s="215"/>
    </row>
    <row r="878" spans="33:38" s="216" customFormat="1" ht="6.75" customHeight="1">
      <c r="AG878" s="257"/>
      <c r="AH878" s="257"/>
      <c r="AK878" s="215"/>
      <c r="AL878" s="215"/>
    </row>
    <row r="879" spans="33:38" s="216" customFormat="1" ht="6.75" customHeight="1">
      <c r="AG879" s="257"/>
      <c r="AH879" s="257"/>
      <c r="AK879" s="215"/>
      <c r="AL879" s="215"/>
    </row>
    <row r="880" spans="33:38" s="216" customFormat="1" ht="6.75" customHeight="1">
      <c r="AG880" s="257"/>
      <c r="AH880" s="257"/>
      <c r="AK880" s="215"/>
      <c r="AL880" s="215"/>
    </row>
    <row r="881" spans="33:38" s="216" customFormat="1" ht="6.75" customHeight="1">
      <c r="AG881" s="257"/>
      <c r="AH881" s="257"/>
      <c r="AK881" s="215"/>
      <c r="AL881" s="215"/>
    </row>
    <row r="882" spans="33:38" s="216" customFormat="1" ht="6.75" customHeight="1">
      <c r="AG882" s="257"/>
      <c r="AH882" s="257"/>
      <c r="AK882" s="215"/>
      <c r="AL882" s="215"/>
    </row>
    <row r="883" spans="33:38" s="216" customFormat="1" ht="6.75" customHeight="1">
      <c r="AG883" s="257"/>
      <c r="AH883" s="257"/>
      <c r="AK883" s="215"/>
      <c r="AL883" s="215"/>
    </row>
    <row r="884" spans="33:38" s="216" customFormat="1" ht="6.75" customHeight="1">
      <c r="AG884" s="257"/>
      <c r="AH884" s="257"/>
      <c r="AK884" s="215"/>
      <c r="AL884" s="215"/>
    </row>
    <row r="885" spans="33:38" s="216" customFormat="1" ht="6.75" customHeight="1">
      <c r="AG885" s="257"/>
      <c r="AH885" s="257"/>
      <c r="AK885" s="215"/>
      <c r="AL885" s="215"/>
    </row>
    <row r="886" spans="33:38" s="216" customFormat="1" ht="6.75" customHeight="1">
      <c r="AG886" s="257"/>
      <c r="AH886" s="257"/>
      <c r="AK886" s="215"/>
      <c r="AL886" s="215"/>
    </row>
    <row r="887" spans="33:38" s="216" customFormat="1" ht="6.75" customHeight="1">
      <c r="AG887" s="257"/>
      <c r="AH887" s="257"/>
      <c r="AK887" s="215"/>
      <c r="AL887" s="215"/>
    </row>
    <row r="888" spans="33:38" s="216" customFormat="1" ht="6.75" customHeight="1">
      <c r="AG888" s="257"/>
      <c r="AH888" s="257"/>
      <c r="AK888" s="215"/>
      <c r="AL888" s="215"/>
    </row>
    <row r="889" spans="33:38" s="216" customFormat="1" ht="6.75" customHeight="1">
      <c r="AG889" s="257"/>
      <c r="AH889" s="257"/>
      <c r="AK889" s="215"/>
      <c r="AL889" s="215"/>
    </row>
    <row r="890" spans="33:38" s="216" customFormat="1" ht="6.75" customHeight="1">
      <c r="AG890" s="257"/>
      <c r="AH890" s="257"/>
      <c r="AK890" s="215"/>
      <c r="AL890" s="215"/>
    </row>
    <row r="891" spans="33:38" s="216" customFormat="1" ht="6.75" customHeight="1">
      <c r="AG891" s="257"/>
      <c r="AH891" s="257"/>
      <c r="AK891" s="215"/>
      <c r="AL891" s="215"/>
    </row>
    <row r="892" spans="33:38" s="216" customFormat="1" ht="6.75" customHeight="1">
      <c r="AG892" s="257"/>
      <c r="AH892" s="257"/>
      <c r="AK892" s="215"/>
      <c r="AL892" s="215"/>
    </row>
    <row r="893" spans="33:38" s="216" customFormat="1" ht="6.75" customHeight="1">
      <c r="AG893" s="257"/>
      <c r="AH893" s="257"/>
      <c r="AK893" s="215"/>
      <c r="AL893" s="215"/>
    </row>
    <row r="894" spans="33:38" s="216" customFormat="1" ht="6.75" customHeight="1">
      <c r="AG894" s="257"/>
      <c r="AH894" s="257"/>
      <c r="AK894" s="215"/>
      <c r="AL894" s="215"/>
    </row>
    <row r="895" spans="33:38" s="216" customFormat="1" ht="6.75" customHeight="1">
      <c r="AG895" s="257"/>
      <c r="AH895" s="257"/>
      <c r="AK895" s="215"/>
      <c r="AL895" s="215"/>
    </row>
    <row r="896" spans="33:38" s="216" customFormat="1" ht="6.75" customHeight="1">
      <c r="AG896" s="257"/>
      <c r="AH896" s="257"/>
      <c r="AK896" s="215"/>
      <c r="AL896" s="215"/>
    </row>
    <row r="897" spans="33:38" s="216" customFormat="1" ht="6.75" customHeight="1">
      <c r="AG897" s="257"/>
      <c r="AH897" s="257"/>
      <c r="AK897" s="215"/>
      <c r="AL897" s="215"/>
    </row>
    <row r="898" spans="33:38" s="216" customFormat="1" ht="6.75" customHeight="1">
      <c r="AG898" s="257"/>
      <c r="AH898" s="257"/>
      <c r="AK898" s="215"/>
      <c r="AL898" s="215"/>
    </row>
    <row r="899" spans="33:38" s="216" customFormat="1" ht="6.75" customHeight="1">
      <c r="AG899" s="257"/>
      <c r="AH899" s="257"/>
      <c r="AK899" s="215"/>
      <c r="AL899" s="215"/>
    </row>
    <row r="900" spans="33:38" s="216" customFormat="1" ht="6.75" customHeight="1">
      <c r="AG900" s="257"/>
      <c r="AH900" s="257"/>
      <c r="AK900" s="215"/>
      <c r="AL900" s="215"/>
    </row>
    <row r="901" spans="33:38" s="216" customFormat="1" ht="6.75" customHeight="1">
      <c r="AG901" s="257"/>
      <c r="AH901" s="257"/>
      <c r="AK901" s="215"/>
      <c r="AL901" s="215"/>
    </row>
    <row r="902" spans="33:38" s="216" customFormat="1" ht="6.75" customHeight="1">
      <c r="AG902" s="257"/>
      <c r="AH902" s="257"/>
      <c r="AK902" s="215"/>
      <c r="AL902" s="215"/>
    </row>
    <row r="903" spans="33:38" s="216" customFormat="1" ht="6.75" customHeight="1">
      <c r="AG903" s="257"/>
      <c r="AH903" s="257"/>
      <c r="AK903" s="215"/>
      <c r="AL903" s="215"/>
    </row>
    <row r="904" spans="33:38" s="216" customFormat="1" ht="6.75" customHeight="1">
      <c r="AG904" s="257"/>
      <c r="AH904" s="257"/>
      <c r="AK904" s="215"/>
      <c r="AL904" s="215"/>
    </row>
    <row r="905" spans="33:38" s="216" customFormat="1" ht="6.75" customHeight="1">
      <c r="AG905" s="257"/>
      <c r="AH905" s="257"/>
      <c r="AK905" s="215"/>
      <c r="AL905" s="215"/>
    </row>
    <row r="906" spans="33:38" s="216" customFormat="1" ht="6.75" customHeight="1">
      <c r="AG906" s="257"/>
      <c r="AH906" s="257"/>
      <c r="AK906" s="215"/>
      <c r="AL906" s="215"/>
    </row>
    <row r="907" spans="33:38" s="216" customFormat="1" ht="6.75" customHeight="1">
      <c r="AG907" s="257"/>
      <c r="AH907" s="257"/>
      <c r="AK907" s="215"/>
      <c r="AL907" s="215"/>
    </row>
    <row r="908" spans="33:38" s="216" customFormat="1" ht="6.75" customHeight="1">
      <c r="AG908" s="257"/>
      <c r="AH908" s="257"/>
      <c r="AK908" s="215"/>
      <c r="AL908" s="215"/>
    </row>
    <row r="909" spans="33:38" s="216" customFormat="1" ht="6.75" customHeight="1">
      <c r="AG909" s="257"/>
      <c r="AH909" s="257"/>
      <c r="AK909" s="215"/>
      <c r="AL909" s="215"/>
    </row>
    <row r="910" spans="33:38" s="216" customFormat="1" ht="6.75" customHeight="1">
      <c r="AG910" s="257"/>
      <c r="AH910" s="257"/>
      <c r="AK910" s="215"/>
      <c r="AL910" s="215"/>
    </row>
    <row r="911" spans="33:38" s="216" customFormat="1" ht="6.75" customHeight="1">
      <c r="AG911" s="257"/>
      <c r="AH911" s="257"/>
      <c r="AK911" s="215"/>
      <c r="AL911" s="215"/>
    </row>
    <row r="912" spans="33:38" s="216" customFormat="1" ht="6.75" customHeight="1">
      <c r="AG912" s="257"/>
      <c r="AH912" s="257"/>
      <c r="AK912" s="215"/>
      <c r="AL912" s="215"/>
    </row>
    <row r="913" spans="33:38" s="216" customFormat="1" ht="6.75" customHeight="1">
      <c r="AG913" s="257"/>
      <c r="AH913" s="257"/>
      <c r="AK913" s="215"/>
      <c r="AL913" s="215"/>
    </row>
    <row r="914" spans="33:38" s="216" customFormat="1" ht="6.75" customHeight="1">
      <c r="AG914" s="257"/>
      <c r="AH914" s="257"/>
      <c r="AK914" s="215"/>
      <c r="AL914" s="215"/>
    </row>
    <row r="915" spans="33:38" s="216" customFormat="1" ht="6.75" customHeight="1">
      <c r="AG915" s="257"/>
      <c r="AH915" s="257"/>
      <c r="AK915" s="215"/>
      <c r="AL915" s="215"/>
    </row>
    <row r="916" spans="33:38" s="216" customFormat="1" ht="6.75" customHeight="1">
      <c r="AG916" s="257"/>
      <c r="AH916" s="257"/>
      <c r="AK916" s="215"/>
      <c r="AL916" s="215"/>
    </row>
    <row r="917" spans="33:38" s="216" customFormat="1" ht="6.75" customHeight="1">
      <c r="AG917" s="257"/>
      <c r="AH917" s="257"/>
      <c r="AK917" s="215"/>
      <c r="AL917" s="215"/>
    </row>
    <row r="918" spans="33:38" s="216" customFormat="1" ht="6.75" customHeight="1">
      <c r="AG918" s="257"/>
      <c r="AH918" s="257"/>
      <c r="AK918" s="215"/>
      <c r="AL918" s="215"/>
    </row>
    <row r="919" spans="33:38" s="216" customFormat="1" ht="6.75" customHeight="1">
      <c r="AG919" s="257"/>
      <c r="AH919" s="257"/>
      <c r="AK919" s="215"/>
      <c r="AL919" s="215"/>
    </row>
    <row r="920" spans="33:38" s="216" customFormat="1" ht="6.75" customHeight="1">
      <c r="AG920" s="257"/>
      <c r="AH920" s="257"/>
      <c r="AK920" s="215"/>
      <c r="AL920" s="215"/>
    </row>
    <row r="921" spans="33:38" s="216" customFormat="1" ht="6.75" customHeight="1">
      <c r="AG921" s="257"/>
      <c r="AH921" s="257"/>
      <c r="AK921" s="215"/>
      <c r="AL921" s="215"/>
    </row>
    <row r="922" spans="33:38" s="216" customFormat="1" ht="6.75" customHeight="1">
      <c r="AG922" s="257"/>
      <c r="AH922" s="257"/>
      <c r="AK922" s="215"/>
      <c r="AL922" s="215"/>
    </row>
    <row r="923" spans="33:38" s="216" customFormat="1" ht="6.75" customHeight="1">
      <c r="AG923" s="257"/>
      <c r="AH923" s="257"/>
      <c r="AK923" s="215"/>
      <c r="AL923" s="215"/>
    </row>
    <row r="924" spans="33:38" s="216" customFormat="1" ht="6.75" customHeight="1">
      <c r="AG924" s="257"/>
      <c r="AH924" s="257"/>
      <c r="AK924" s="215"/>
      <c r="AL924" s="215"/>
    </row>
    <row r="925" spans="33:38" s="216" customFormat="1" ht="6.75" customHeight="1">
      <c r="AG925" s="257"/>
      <c r="AH925" s="257"/>
      <c r="AK925" s="215"/>
      <c r="AL925" s="215"/>
    </row>
    <row r="926" spans="33:38" s="216" customFormat="1" ht="6.75" customHeight="1">
      <c r="AG926" s="257"/>
      <c r="AH926" s="257"/>
      <c r="AK926" s="215"/>
      <c r="AL926" s="215"/>
    </row>
    <row r="927" spans="33:38" s="216" customFormat="1" ht="6.75" customHeight="1">
      <c r="AG927" s="257"/>
      <c r="AH927" s="257"/>
      <c r="AK927" s="215"/>
      <c r="AL927" s="215"/>
    </row>
    <row r="928" spans="33:38" s="216" customFormat="1" ht="6.75" customHeight="1">
      <c r="AG928" s="257"/>
      <c r="AH928" s="257"/>
      <c r="AK928" s="215"/>
      <c r="AL928" s="215"/>
    </row>
    <row r="929" spans="33:38" s="216" customFormat="1" ht="6.75" customHeight="1">
      <c r="AG929" s="257"/>
      <c r="AH929" s="257"/>
      <c r="AK929" s="215"/>
      <c r="AL929" s="215"/>
    </row>
    <row r="930" spans="33:38" s="216" customFormat="1" ht="6.75" customHeight="1">
      <c r="AG930" s="257"/>
      <c r="AH930" s="257"/>
      <c r="AK930" s="215"/>
      <c r="AL930" s="215"/>
    </row>
    <row r="931" spans="33:38" s="216" customFormat="1" ht="6.75" customHeight="1">
      <c r="AG931" s="257"/>
      <c r="AH931" s="257"/>
      <c r="AK931" s="215"/>
      <c r="AL931" s="215"/>
    </row>
    <row r="932" spans="33:38" s="216" customFormat="1" ht="6.75" customHeight="1">
      <c r="AG932" s="257"/>
      <c r="AH932" s="257"/>
      <c r="AK932" s="215"/>
      <c r="AL932" s="215"/>
    </row>
    <row r="933" spans="33:38" s="216" customFormat="1" ht="6.75" customHeight="1">
      <c r="AG933" s="257"/>
      <c r="AH933" s="257"/>
      <c r="AK933" s="215"/>
      <c r="AL933" s="215"/>
    </row>
    <row r="934" spans="33:38" s="216" customFormat="1" ht="6.75" customHeight="1">
      <c r="AG934" s="257"/>
      <c r="AH934" s="257"/>
      <c r="AK934" s="215"/>
      <c r="AL934" s="215"/>
    </row>
    <row r="935" spans="33:38" s="216" customFormat="1" ht="6.75" customHeight="1">
      <c r="AG935" s="257"/>
      <c r="AH935" s="257"/>
      <c r="AK935" s="215"/>
      <c r="AL935" s="215"/>
    </row>
    <row r="936" spans="33:38" s="216" customFormat="1" ht="6.75" customHeight="1">
      <c r="AG936" s="257"/>
      <c r="AH936" s="257"/>
      <c r="AK936" s="215"/>
      <c r="AL936" s="215"/>
    </row>
    <row r="937" spans="33:38" s="216" customFormat="1" ht="6.75" customHeight="1">
      <c r="AG937" s="257"/>
      <c r="AH937" s="257"/>
      <c r="AK937" s="215"/>
      <c r="AL937" s="215"/>
    </row>
    <row r="938" spans="33:38" s="216" customFormat="1" ht="6.75" customHeight="1">
      <c r="AG938" s="257"/>
      <c r="AH938" s="257"/>
      <c r="AK938" s="215"/>
      <c r="AL938" s="215"/>
    </row>
    <row r="939" spans="33:38" s="216" customFormat="1" ht="6.75" customHeight="1">
      <c r="AG939" s="257"/>
      <c r="AH939" s="257"/>
      <c r="AK939" s="215"/>
      <c r="AL939" s="215"/>
    </row>
    <row r="940" spans="33:38" s="216" customFormat="1" ht="6.75" customHeight="1">
      <c r="AG940" s="257"/>
      <c r="AH940" s="257"/>
      <c r="AK940" s="215"/>
      <c r="AL940" s="215"/>
    </row>
    <row r="941" spans="33:38" s="216" customFormat="1" ht="6.75" customHeight="1">
      <c r="AG941" s="257"/>
      <c r="AH941" s="257"/>
      <c r="AK941" s="215"/>
      <c r="AL941" s="215"/>
    </row>
    <row r="942" spans="33:38" s="216" customFormat="1" ht="6.75" customHeight="1">
      <c r="AG942" s="257"/>
      <c r="AH942" s="257"/>
      <c r="AK942" s="215"/>
      <c r="AL942" s="215"/>
    </row>
    <row r="943" spans="33:38" s="216" customFormat="1" ht="6.75" customHeight="1">
      <c r="AG943" s="257"/>
      <c r="AH943" s="257"/>
      <c r="AK943" s="215"/>
      <c r="AL943" s="215"/>
    </row>
    <row r="944" spans="33:38" s="216" customFormat="1" ht="6.75" customHeight="1">
      <c r="AG944" s="257"/>
      <c r="AH944" s="257"/>
      <c r="AK944" s="215"/>
      <c r="AL944" s="215"/>
    </row>
    <row r="945" spans="33:38" s="216" customFormat="1" ht="6.75" customHeight="1">
      <c r="AG945" s="257"/>
      <c r="AH945" s="257"/>
      <c r="AK945" s="215"/>
      <c r="AL945" s="215"/>
    </row>
    <row r="946" spans="33:38" s="216" customFormat="1" ht="6.75" customHeight="1">
      <c r="AG946" s="257"/>
      <c r="AH946" s="257"/>
      <c r="AK946" s="215"/>
      <c r="AL946" s="215"/>
    </row>
    <row r="947" spans="33:38" s="216" customFormat="1" ht="6.75" customHeight="1">
      <c r="AG947" s="257"/>
      <c r="AH947" s="257"/>
      <c r="AK947" s="215"/>
      <c r="AL947" s="215"/>
    </row>
    <row r="948" spans="33:38" s="216" customFormat="1" ht="6.75" customHeight="1">
      <c r="AG948" s="257"/>
      <c r="AH948" s="257"/>
      <c r="AK948" s="215"/>
      <c r="AL948" s="215"/>
    </row>
    <row r="949" spans="33:38" s="216" customFormat="1" ht="6.75" customHeight="1">
      <c r="AG949" s="257"/>
      <c r="AH949" s="257"/>
      <c r="AK949" s="215"/>
      <c r="AL949" s="215"/>
    </row>
    <row r="950" spans="33:38" s="216" customFormat="1" ht="6.75" customHeight="1">
      <c r="AG950" s="257"/>
      <c r="AH950" s="257"/>
      <c r="AK950" s="215"/>
      <c r="AL950" s="215"/>
    </row>
    <row r="951" spans="33:38" s="216" customFormat="1" ht="6.75" customHeight="1">
      <c r="AG951" s="257"/>
      <c r="AH951" s="257"/>
      <c r="AK951" s="215"/>
      <c r="AL951" s="215"/>
    </row>
    <row r="952" spans="33:38" s="216" customFormat="1" ht="6.75" customHeight="1">
      <c r="AG952" s="257"/>
      <c r="AH952" s="257"/>
      <c r="AK952" s="215"/>
      <c r="AL952" s="215"/>
    </row>
    <row r="953" spans="33:38" s="216" customFormat="1" ht="6.75" customHeight="1">
      <c r="AG953" s="257"/>
      <c r="AH953" s="257"/>
      <c r="AK953" s="215"/>
      <c r="AL953" s="215"/>
    </row>
    <row r="954" spans="33:38" s="216" customFormat="1" ht="6.75" customHeight="1">
      <c r="AG954" s="257"/>
      <c r="AH954" s="257"/>
      <c r="AK954" s="215"/>
      <c r="AL954" s="215"/>
    </row>
    <row r="955" spans="33:38" s="216" customFormat="1" ht="6.75" customHeight="1">
      <c r="AG955" s="257"/>
      <c r="AH955" s="257"/>
      <c r="AK955" s="215"/>
      <c r="AL955" s="215"/>
    </row>
    <row r="956" spans="33:38" s="216" customFormat="1" ht="6.75" customHeight="1">
      <c r="AG956" s="257"/>
      <c r="AH956" s="257"/>
      <c r="AK956" s="215"/>
      <c r="AL956" s="215"/>
    </row>
    <row r="957" spans="33:38" s="216" customFormat="1" ht="6.75" customHeight="1">
      <c r="AG957" s="257"/>
      <c r="AH957" s="257"/>
      <c r="AK957" s="215"/>
      <c r="AL957" s="215"/>
    </row>
    <row r="958" spans="33:38" s="216" customFormat="1" ht="6.75" customHeight="1">
      <c r="AG958" s="257"/>
      <c r="AH958" s="257"/>
      <c r="AK958" s="215"/>
      <c r="AL958" s="215"/>
    </row>
    <row r="959" spans="33:38" s="216" customFormat="1" ht="6.75" customHeight="1">
      <c r="AG959" s="257"/>
      <c r="AH959" s="257"/>
      <c r="AK959" s="215"/>
      <c r="AL959" s="215"/>
    </row>
    <row r="960" spans="33:38" s="216" customFormat="1" ht="6.75" customHeight="1">
      <c r="AG960" s="257"/>
      <c r="AH960" s="257"/>
      <c r="AK960" s="215"/>
      <c r="AL960" s="215"/>
    </row>
    <row r="961" spans="33:38" s="216" customFormat="1" ht="6.75" customHeight="1">
      <c r="AG961" s="257"/>
      <c r="AH961" s="257"/>
      <c r="AK961" s="215"/>
      <c r="AL961" s="215"/>
    </row>
    <row r="962" spans="33:38" s="216" customFormat="1" ht="6.75" customHeight="1">
      <c r="AG962" s="257"/>
      <c r="AH962" s="257"/>
      <c r="AK962" s="215"/>
      <c r="AL962" s="215"/>
    </row>
    <row r="963" spans="33:38" s="216" customFormat="1" ht="6.75" customHeight="1">
      <c r="AG963" s="257"/>
      <c r="AH963" s="257"/>
      <c r="AK963" s="215"/>
      <c r="AL963" s="215"/>
    </row>
    <row r="964" spans="33:38" s="216" customFormat="1" ht="6.75" customHeight="1">
      <c r="AG964" s="257"/>
      <c r="AH964" s="257"/>
      <c r="AK964" s="215"/>
      <c r="AL964" s="215"/>
    </row>
    <row r="965" spans="33:38" s="216" customFormat="1" ht="6.75" customHeight="1">
      <c r="AG965" s="257"/>
      <c r="AH965" s="257"/>
      <c r="AK965" s="215"/>
      <c r="AL965" s="215"/>
    </row>
    <row r="966" spans="33:38" s="216" customFormat="1" ht="6.75" customHeight="1">
      <c r="AG966" s="257"/>
      <c r="AH966" s="257"/>
      <c r="AK966" s="215"/>
      <c r="AL966" s="215"/>
    </row>
    <row r="967" spans="33:38" s="216" customFormat="1" ht="6.75" customHeight="1">
      <c r="AG967" s="257"/>
      <c r="AH967" s="257"/>
      <c r="AK967" s="215"/>
      <c r="AL967" s="215"/>
    </row>
    <row r="968" spans="33:38" s="216" customFormat="1" ht="6.75" customHeight="1">
      <c r="AG968" s="257"/>
      <c r="AH968" s="257"/>
      <c r="AK968" s="215"/>
      <c r="AL968" s="215"/>
    </row>
    <row r="969" spans="33:38" s="216" customFormat="1" ht="6.75" customHeight="1">
      <c r="AG969" s="257"/>
      <c r="AH969" s="257"/>
      <c r="AK969" s="215"/>
      <c r="AL969" s="215"/>
    </row>
    <row r="970" spans="33:38" s="216" customFormat="1" ht="6.75" customHeight="1">
      <c r="AG970" s="257"/>
      <c r="AH970" s="257"/>
      <c r="AK970" s="215"/>
      <c r="AL970" s="215"/>
    </row>
    <row r="971" spans="33:38" s="216" customFormat="1" ht="6.75" customHeight="1">
      <c r="AG971" s="257"/>
      <c r="AH971" s="257"/>
      <c r="AK971" s="215"/>
      <c r="AL971" s="215"/>
    </row>
    <row r="972" spans="33:38" s="216" customFormat="1" ht="6.75" customHeight="1">
      <c r="AG972" s="257"/>
      <c r="AH972" s="257"/>
      <c r="AK972" s="215"/>
      <c r="AL972" s="215"/>
    </row>
    <row r="973" spans="33:38" s="216" customFormat="1" ht="6.75" customHeight="1">
      <c r="AG973" s="257"/>
      <c r="AH973" s="257"/>
      <c r="AK973" s="215"/>
      <c r="AL973" s="215"/>
    </row>
    <row r="974" spans="33:38" s="216" customFormat="1" ht="6.75" customHeight="1">
      <c r="AG974" s="257"/>
      <c r="AH974" s="257"/>
      <c r="AK974" s="215"/>
      <c r="AL974" s="215"/>
    </row>
    <row r="975" spans="33:38" s="216" customFormat="1" ht="6.75" customHeight="1">
      <c r="AG975" s="257"/>
      <c r="AH975" s="257"/>
      <c r="AK975" s="215"/>
      <c r="AL975" s="215"/>
    </row>
    <row r="976" spans="33:38" s="216" customFormat="1" ht="6.75" customHeight="1">
      <c r="AG976" s="257"/>
      <c r="AH976" s="257"/>
      <c r="AK976" s="215"/>
      <c r="AL976" s="215"/>
    </row>
    <row r="977" spans="33:38" s="216" customFormat="1" ht="6.75" customHeight="1">
      <c r="AG977" s="257"/>
      <c r="AH977" s="257"/>
      <c r="AK977" s="215"/>
      <c r="AL977" s="215"/>
    </row>
    <row r="978" spans="33:38" s="216" customFormat="1" ht="6.75" customHeight="1">
      <c r="AG978" s="257"/>
      <c r="AH978" s="257"/>
      <c r="AK978" s="215"/>
      <c r="AL978" s="215"/>
    </row>
    <row r="979" spans="33:38" s="216" customFormat="1" ht="6.75" customHeight="1">
      <c r="AG979" s="257"/>
      <c r="AH979" s="257"/>
      <c r="AK979" s="215"/>
      <c r="AL979" s="215"/>
    </row>
    <row r="980" spans="33:38" s="216" customFormat="1" ht="6.75" customHeight="1">
      <c r="AG980" s="257"/>
      <c r="AH980" s="257"/>
      <c r="AK980" s="215"/>
      <c r="AL980" s="215"/>
    </row>
    <row r="981" spans="33:38" s="216" customFormat="1" ht="6.75" customHeight="1">
      <c r="AG981" s="257"/>
      <c r="AH981" s="257"/>
      <c r="AK981" s="215"/>
      <c r="AL981" s="215"/>
    </row>
    <row r="982" spans="33:38" s="216" customFormat="1" ht="6.75" customHeight="1">
      <c r="AG982" s="257"/>
      <c r="AH982" s="257"/>
      <c r="AK982" s="215"/>
      <c r="AL982" s="215"/>
    </row>
    <row r="983" spans="33:38" s="216" customFormat="1" ht="6.75" customHeight="1">
      <c r="AG983" s="257"/>
      <c r="AH983" s="257"/>
      <c r="AK983" s="215"/>
      <c r="AL983" s="215"/>
    </row>
    <row r="984" spans="33:38" s="216" customFormat="1" ht="6.75" customHeight="1">
      <c r="AG984" s="257"/>
      <c r="AH984" s="257"/>
      <c r="AK984" s="215"/>
      <c r="AL984" s="215"/>
    </row>
    <row r="985" spans="33:38" s="216" customFormat="1" ht="6.75" customHeight="1">
      <c r="AG985" s="257"/>
      <c r="AH985" s="257"/>
      <c r="AK985" s="215"/>
      <c r="AL985" s="215"/>
    </row>
    <row r="986" spans="33:38" s="216" customFormat="1" ht="6.75" customHeight="1">
      <c r="AG986" s="257"/>
      <c r="AH986" s="257"/>
      <c r="AK986" s="215"/>
      <c r="AL986" s="215"/>
    </row>
    <row r="987" spans="33:38" s="216" customFormat="1" ht="6.75" customHeight="1">
      <c r="AG987" s="257"/>
      <c r="AH987" s="257"/>
      <c r="AK987" s="215"/>
      <c r="AL987" s="215"/>
    </row>
    <row r="988" spans="33:38" s="216" customFormat="1" ht="6.75" customHeight="1">
      <c r="AG988" s="257"/>
      <c r="AH988" s="257"/>
      <c r="AK988" s="215"/>
      <c r="AL988" s="215"/>
    </row>
    <row r="989" spans="33:38" s="216" customFormat="1" ht="6.75" customHeight="1">
      <c r="AG989" s="257"/>
      <c r="AH989" s="257"/>
      <c r="AK989" s="215"/>
      <c r="AL989" s="215"/>
    </row>
    <row r="990" spans="33:38" s="216" customFormat="1" ht="6.75" customHeight="1">
      <c r="AG990" s="257"/>
      <c r="AH990" s="257"/>
      <c r="AK990" s="215"/>
      <c r="AL990" s="215"/>
    </row>
    <row r="991" spans="33:38" s="216" customFormat="1" ht="6.75" customHeight="1">
      <c r="AG991" s="257"/>
      <c r="AH991" s="257"/>
      <c r="AK991" s="215"/>
      <c r="AL991" s="215"/>
    </row>
    <row r="992" spans="33:38" s="216" customFormat="1" ht="6.75" customHeight="1">
      <c r="AG992" s="257"/>
      <c r="AH992" s="257"/>
      <c r="AK992" s="215"/>
      <c r="AL992" s="215"/>
    </row>
    <row r="993" spans="33:38" s="216" customFormat="1" ht="6.75" customHeight="1">
      <c r="AG993" s="257"/>
      <c r="AH993" s="257"/>
      <c r="AK993" s="215"/>
      <c r="AL993" s="215"/>
    </row>
    <row r="994" spans="33:38" s="216" customFormat="1" ht="6.75" customHeight="1">
      <c r="AG994" s="257"/>
      <c r="AH994" s="257"/>
      <c r="AK994" s="215"/>
      <c r="AL994" s="215"/>
    </row>
    <row r="995" spans="33:38" s="216" customFormat="1" ht="6.75" customHeight="1">
      <c r="AG995" s="257"/>
      <c r="AH995" s="257"/>
      <c r="AK995" s="215"/>
      <c r="AL995" s="215"/>
    </row>
    <row r="996" spans="33:38" s="216" customFormat="1" ht="6.75" customHeight="1">
      <c r="AG996" s="257"/>
      <c r="AH996" s="257"/>
      <c r="AK996" s="215"/>
      <c r="AL996" s="215"/>
    </row>
    <row r="997" spans="33:38" s="216" customFormat="1" ht="6.75" customHeight="1">
      <c r="AG997" s="257"/>
      <c r="AH997" s="257"/>
      <c r="AK997" s="215"/>
      <c r="AL997" s="215"/>
    </row>
    <row r="998" spans="33:38" s="216" customFormat="1" ht="6.75" customHeight="1">
      <c r="AG998" s="257"/>
      <c r="AH998" s="257"/>
      <c r="AK998" s="215"/>
      <c r="AL998" s="215"/>
    </row>
    <row r="999" spans="33:38" s="216" customFormat="1" ht="6.75" customHeight="1">
      <c r="AG999" s="257"/>
      <c r="AH999" s="257"/>
      <c r="AK999" s="215"/>
      <c r="AL999" s="215"/>
    </row>
    <row r="1000" spans="33:38" s="216" customFormat="1" ht="6.75" customHeight="1">
      <c r="AG1000" s="257"/>
      <c r="AH1000" s="257"/>
      <c r="AK1000" s="215"/>
      <c r="AL1000" s="215"/>
    </row>
    <row r="1001" spans="33:38" s="216" customFormat="1" ht="6.75" customHeight="1">
      <c r="AG1001" s="257"/>
      <c r="AH1001" s="257"/>
      <c r="AK1001" s="215"/>
      <c r="AL1001" s="215"/>
    </row>
    <row r="1002" spans="33:38" s="216" customFormat="1" ht="6.75" customHeight="1">
      <c r="AG1002" s="257"/>
      <c r="AH1002" s="257"/>
      <c r="AK1002" s="215"/>
      <c r="AL1002" s="215"/>
    </row>
    <row r="1003" spans="33:38" s="216" customFormat="1" ht="6.75" customHeight="1">
      <c r="AG1003" s="257"/>
      <c r="AH1003" s="257"/>
      <c r="AK1003" s="215"/>
      <c r="AL1003" s="215"/>
    </row>
    <row r="1004" spans="33:38" s="216" customFormat="1" ht="6.75" customHeight="1">
      <c r="AG1004" s="257"/>
      <c r="AH1004" s="257"/>
      <c r="AK1004" s="215"/>
      <c r="AL1004" s="215"/>
    </row>
    <row r="1005" spans="33:38" s="216" customFormat="1" ht="6.75" customHeight="1">
      <c r="AG1005" s="257"/>
      <c r="AH1005" s="257"/>
      <c r="AK1005" s="215"/>
      <c r="AL1005" s="215"/>
    </row>
    <row r="1006" spans="33:38" s="216" customFormat="1" ht="6.75" customHeight="1">
      <c r="AG1006" s="257"/>
      <c r="AH1006" s="257"/>
      <c r="AK1006" s="215"/>
      <c r="AL1006" s="215"/>
    </row>
    <row r="1007" spans="33:38" s="216" customFormat="1" ht="6.75" customHeight="1">
      <c r="AG1007" s="257"/>
      <c r="AH1007" s="257"/>
      <c r="AK1007" s="215"/>
      <c r="AL1007" s="215"/>
    </row>
    <row r="1008" spans="33:38" s="216" customFormat="1" ht="6.75" customHeight="1">
      <c r="AG1008" s="257"/>
      <c r="AH1008" s="257"/>
      <c r="AK1008" s="215"/>
      <c r="AL1008" s="215"/>
    </row>
    <row r="1009" spans="33:38" s="216" customFormat="1" ht="6.75" customHeight="1">
      <c r="AG1009" s="257"/>
      <c r="AH1009" s="257"/>
      <c r="AK1009" s="215"/>
      <c r="AL1009" s="215"/>
    </row>
    <row r="1010" spans="33:38" s="216" customFormat="1" ht="6.75" customHeight="1">
      <c r="AG1010" s="257"/>
      <c r="AH1010" s="257"/>
      <c r="AK1010" s="215"/>
      <c r="AL1010" s="215"/>
    </row>
    <row r="1011" spans="33:38" s="216" customFormat="1" ht="6.75" customHeight="1">
      <c r="AG1011" s="257"/>
      <c r="AH1011" s="257"/>
      <c r="AK1011" s="215"/>
      <c r="AL1011" s="215"/>
    </row>
    <row r="1012" spans="33:38" s="216" customFormat="1" ht="6.75" customHeight="1">
      <c r="AG1012" s="257"/>
      <c r="AH1012" s="257"/>
      <c r="AK1012" s="215"/>
      <c r="AL1012" s="215"/>
    </row>
    <row r="1013" spans="33:38" s="216" customFormat="1" ht="6.75" customHeight="1">
      <c r="AG1013" s="257"/>
      <c r="AH1013" s="257"/>
      <c r="AK1013" s="215"/>
      <c r="AL1013" s="215"/>
    </row>
    <row r="1014" spans="33:38" s="216" customFormat="1" ht="6.75" customHeight="1">
      <c r="AG1014" s="257"/>
      <c r="AH1014" s="257"/>
      <c r="AK1014" s="215"/>
      <c r="AL1014" s="215"/>
    </row>
    <row r="1015" spans="33:38" s="216" customFormat="1" ht="6.75" customHeight="1">
      <c r="AG1015" s="257"/>
      <c r="AH1015" s="257"/>
      <c r="AK1015" s="215"/>
      <c r="AL1015" s="215"/>
    </row>
    <row r="1016" spans="33:38" s="216" customFormat="1" ht="6.75" customHeight="1">
      <c r="AG1016" s="257"/>
      <c r="AH1016" s="257"/>
      <c r="AK1016" s="215"/>
      <c r="AL1016" s="215"/>
    </row>
    <row r="1017" spans="33:38" s="216" customFormat="1" ht="6.75" customHeight="1">
      <c r="AG1017" s="257"/>
      <c r="AH1017" s="257"/>
      <c r="AK1017" s="215"/>
      <c r="AL1017" s="215"/>
    </row>
    <row r="1018" spans="33:38" s="216" customFormat="1" ht="6.75" customHeight="1">
      <c r="AG1018" s="257"/>
      <c r="AH1018" s="257"/>
      <c r="AK1018" s="215"/>
      <c r="AL1018" s="215"/>
    </row>
    <row r="1019" spans="33:38" s="216" customFormat="1" ht="6.75" customHeight="1">
      <c r="AG1019" s="257"/>
      <c r="AH1019" s="257"/>
      <c r="AK1019" s="215"/>
      <c r="AL1019" s="215"/>
    </row>
    <row r="1020" spans="33:38" s="216" customFormat="1" ht="6.75" customHeight="1">
      <c r="AG1020" s="257"/>
      <c r="AH1020" s="257"/>
      <c r="AK1020" s="215"/>
      <c r="AL1020" s="215"/>
    </row>
    <row r="1021" spans="33:38" s="216" customFormat="1" ht="6.75" customHeight="1">
      <c r="AG1021" s="257"/>
      <c r="AH1021" s="257"/>
      <c r="AK1021" s="215"/>
      <c r="AL1021" s="215"/>
    </row>
    <row r="1022" spans="33:38" s="216" customFormat="1" ht="6.75" customHeight="1">
      <c r="AG1022" s="257"/>
      <c r="AH1022" s="257"/>
      <c r="AK1022" s="215"/>
      <c r="AL1022" s="215"/>
    </row>
    <row r="1023" spans="33:38" s="216" customFormat="1" ht="6.75" customHeight="1">
      <c r="AG1023" s="257"/>
      <c r="AH1023" s="257"/>
      <c r="AK1023" s="215"/>
      <c r="AL1023" s="215"/>
    </row>
    <row r="1024" spans="33:38" s="216" customFormat="1" ht="6.75" customHeight="1">
      <c r="AG1024" s="257"/>
      <c r="AH1024" s="257"/>
      <c r="AK1024" s="215"/>
      <c r="AL1024" s="215"/>
    </row>
    <row r="1025" spans="33:38" s="216" customFormat="1" ht="6.75" customHeight="1">
      <c r="AG1025" s="257"/>
      <c r="AH1025" s="257"/>
      <c r="AK1025" s="215"/>
      <c r="AL1025" s="215"/>
    </row>
    <row r="1026" spans="33:38" s="216" customFormat="1" ht="6.75" customHeight="1">
      <c r="AG1026" s="257"/>
      <c r="AH1026" s="257"/>
      <c r="AK1026" s="215"/>
      <c r="AL1026" s="215"/>
    </row>
    <row r="1027" spans="33:38" s="216" customFormat="1" ht="6.75" customHeight="1">
      <c r="AG1027" s="257"/>
      <c r="AH1027" s="257"/>
      <c r="AK1027" s="215"/>
      <c r="AL1027" s="215"/>
    </row>
    <row r="1028" spans="33:38" s="216" customFormat="1" ht="6.75" customHeight="1">
      <c r="AG1028" s="257"/>
      <c r="AH1028" s="257"/>
      <c r="AK1028" s="215"/>
      <c r="AL1028" s="215"/>
    </row>
    <row r="1029" spans="33:38" s="216" customFormat="1" ht="6.75" customHeight="1">
      <c r="AG1029" s="257"/>
      <c r="AH1029" s="257"/>
      <c r="AK1029" s="215"/>
      <c r="AL1029" s="215"/>
    </row>
    <row r="1030" spans="33:38" s="216" customFormat="1" ht="6.75" customHeight="1">
      <c r="AG1030" s="257"/>
      <c r="AH1030" s="257"/>
      <c r="AK1030" s="215"/>
      <c r="AL1030" s="215"/>
    </row>
    <row r="1031" spans="33:38" s="216" customFormat="1" ht="6.75" customHeight="1">
      <c r="AG1031" s="257"/>
      <c r="AH1031" s="257"/>
      <c r="AK1031" s="215"/>
      <c r="AL1031" s="215"/>
    </row>
    <row r="1032" spans="33:38" s="216" customFormat="1" ht="6.75" customHeight="1">
      <c r="AG1032" s="257"/>
      <c r="AH1032" s="257"/>
      <c r="AK1032" s="215"/>
      <c r="AL1032" s="215"/>
    </row>
    <row r="1033" spans="33:38" s="216" customFormat="1" ht="6.75" customHeight="1">
      <c r="AG1033" s="257"/>
      <c r="AH1033" s="257"/>
      <c r="AK1033" s="215"/>
      <c r="AL1033" s="215"/>
    </row>
    <row r="1034" spans="33:38" s="216" customFormat="1" ht="6.75" customHeight="1">
      <c r="AG1034" s="257"/>
      <c r="AH1034" s="257"/>
      <c r="AK1034" s="215"/>
      <c r="AL1034" s="215"/>
    </row>
    <row r="1035" spans="33:38" s="216" customFormat="1" ht="6.75" customHeight="1">
      <c r="AG1035" s="257"/>
      <c r="AH1035" s="257"/>
      <c r="AK1035" s="215"/>
      <c r="AL1035" s="215"/>
    </row>
    <row r="1036" spans="33:38" s="216" customFormat="1" ht="6.75" customHeight="1">
      <c r="AG1036" s="257"/>
      <c r="AH1036" s="257"/>
      <c r="AK1036" s="215"/>
      <c r="AL1036" s="215"/>
    </row>
    <row r="1037" spans="33:38" s="216" customFormat="1" ht="6.75" customHeight="1">
      <c r="AG1037" s="257"/>
      <c r="AH1037" s="257"/>
      <c r="AK1037" s="215"/>
      <c r="AL1037" s="215"/>
    </row>
    <row r="1038" spans="33:38" s="216" customFormat="1" ht="6.75" customHeight="1">
      <c r="AG1038" s="257"/>
      <c r="AH1038" s="257"/>
      <c r="AK1038" s="215"/>
      <c r="AL1038" s="215"/>
    </row>
    <row r="1039" spans="33:38" s="216" customFormat="1" ht="6.75" customHeight="1">
      <c r="AG1039" s="257"/>
      <c r="AH1039" s="257"/>
      <c r="AK1039" s="215"/>
      <c r="AL1039" s="215"/>
    </row>
    <row r="1040" spans="33:38" s="216" customFormat="1" ht="6.75" customHeight="1">
      <c r="AG1040" s="257"/>
      <c r="AH1040" s="257"/>
      <c r="AK1040" s="215"/>
      <c r="AL1040" s="215"/>
    </row>
    <row r="1041" spans="33:38" s="216" customFormat="1" ht="6.75" customHeight="1">
      <c r="AG1041" s="257"/>
      <c r="AH1041" s="257"/>
      <c r="AK1041" s="215"/>
      <c r="AL1041" s="215"/>
    </row>
    <row r="1042" spans="33:38" s="216" customFormat="1" ht="6.75" customHeight="1">
      <c r="AG1042" s="257"/>
      <c r="AH1042" s="257"/>
      <c r="AK1042" s="215"/>
      <c r="AL1042" s="215"/>
    </row>
    <row r="1043" spans="33:38" s="216" customFormat="1" ht="6.75" customHeight="1">
      <c r="AG1043" s="257"/>
      <c r="AH1043" s="257"/>
      <c r="AK1043" s="215"/>
      <c r="AL1043" s="215"/>
    </row>
    <row r="1044" spans="33:38" s="216" customFormat="1" ht="6.75" customHeight="1">
      <c r="AG1044" s="257"/>
      <c r="AH1044" s="257"/>
      <c r="AK1044" s="215"/>
      <c r="AL1044" s="215"/>
    </row>
    <row r="1045" spans="33:38" s="216" customFormat="1" ht="6.75" customHeight="1">
      <c r="AG1045" s="257"/>
      <c r="AH1045" s="257"/>
      <c r="AK1045" s="215"/>
      <c r="AL1045" s="215"/>
    </row>
    <row r="1046" spans="33:38" s="216" customFormat="1" ht="6.75" customHeight="1">
      <c r="AG1046" s="257"/>
      <c r="AH1046" s="257"/>
      <c r="AK1046" s="215"/>
      <c r="AL1046" s="215"/>
    </row>
    <row r="1047" spans="33:38" s="216" customFormat="1" ht="6.75" customHeight="1">
      <c r="AG1047" s="257"/>
      <c r="AH1047" s="257"/>
      <c r="AK1047" s="215"/>
      <c r="AL1047" s="215"/>
    </row>
    <row r="1048" spans="33:38" s="216" customFormat="1" ht="6.75" customHeight="1">
      <c r="AG1048" s="257"/>
      <c r="AH1048" s="257"/>
      <c r="AK1048" s="215"/>
      <c r="AL1048" s="215"/>
    </row>
    <row r="1049" spans="33:38" s="216" customFormat="1" ht="6.75" customHeight="1">
      <c r="AG1049" s="257"/>
      <c r="AH1049" s="257"/>
      <c r="AK1049" s="215"/>
      <c r="AL1049" s="215"/>
    </row>
    <row r="1050" spans="33:38" s="216" customFormat="1" ht="6.75" customHeight="1">
      <c r="AG1050" s="257"/>
      <c r="AH1050" s="257"/>
      <c r="AK1050" s="215"/>
      <c r="AL1050" s="215"/>
    </row>
    <row r="1051" spans="33:38" s="216" customFormat="1" ht="6.75" customHeight="1">
      <c r="AG1051" s="257"/>
      <c r="AH1051" s="257"/>
      <c r="AK1051" s="215"/>
      <c r="AL1051" s="215"/>
    </row>
    <row r="1052" spans="33:38" s="216" customFormat="1" ht="6.75" customHeight="1">
      <c r="AG1052" s="257"/>
      <c r="AH1052" s="257"/>
      <c r="AK1052" s="215"/>
      <c r="AL1052" s="215"/>
    </row>
    <row r="1053" spans="33:38" s="216" customFormat="1" ht="6.75" customHeight="1">
      <c r="AG1053" s="257"/>
      <c r="AH1053" s="257"/>
      <c r="AK1053" s="215"/>
      <c r="AL1053" s="215"/>
    </row>
    <row r="1054" spans="33:38" s="216" customFormat="1" ht="6.75" customHeight="1">
      <c r="AG1054" s="257"/>
      <c r="AH1054" s="257"/>
      <c r="AK1054" s="215"/>
      <c r="AL1054" s="215"/>
    </row>
    <row r="1055" spans="33:38" s="216" customFormat="1" ht="6.75" customHeight="1">
      <c r="AG1055" s="257"/>
      <c r="AH1055" s="257"/>
      <c r="AK1055" s="215"/>
      <c r="AL1055" s="215"/>
    </row>
    <row r="1056" spans="33:38" s="216" customFormat="1" ht="6.75" customHeight="1">
      <c r="AG1056" s="257"/>
      <c r="AH1056" s="257"/>
      <c r="AK1056" s="215"/>
      <c r="AL1056" s="215"/>
    </row>
    <row r="1057" spans="33:38" s="216" customFormat="1" ht="6.75" customHeight="1">
      <c r="AG1057" s="257"/>
      <c r="AH1057" s="257"/>
      <c r="AK1057" s="215"/>
      <c r="AL1057" s="215"/>
    </row>
    <row r="1058" spans="33:38" s="216" customFormat="1" ht="6.75" customHeight="1">
      <c r="AG1058" s="257"/>
      <c r="AH1058" s="257"/>
      <c r="AK1058" s="215"/>
      <c r="AL1058" s="215"/>
    </row>
    <row r="1059" spans="33:38" s="216" customFormat="1" ht="6.75" customHeight="1">
      <c r="AG1059" s="257"/>
      <c r="AH1059" s="257"/>
      <c r="AK1059" s="215"/>
      <c r="AL1059" s="215"/>
    </row>
    <row r="1060" spans="33:38" s="216" customFormat="1" ht="6.75" customHeight="1">
      <c r="AG1060" s="257"/>
      <c r="AH1060" s="257"/>
      <c r="AK1060" s="215"/>
      <c r="AL1060" s="215"/>
    </row>
    <row r="1061" spans="33:38" s="216" customFormat="1" ht="6.75" customHeight="1">
      <c r="AG1061" s="257"/>
      <c r="AH1061" s="257"/>
      <c r="AK1061" s="215"/>
      <c r="AL1061" s="215"/>
    </row>
    <row r="1062" spans="33:38" s="216" customFormat="1" ht="6.75" customHeight="1">
      <c r="AG1062" s="257"/>
      <c r="AH1062" s="257"/>
      <c r="AK1062" s="215"/>
      <c r="AL1062" s="215"/>
    </row>
    <row r="1063" spans="33:38" s="216" customFormat="1" ht="6.75" customHeight="1">
      <c r="AG1063" s="257"/>
      <c r="AH1063" s="257"/>
      <c r="AK1063" s="215"/>
      <c r="AL1063" s="215"/>
    </row>
    <row r="1064" spans="33:38" s="216" customFormat="1" ht="6.75" customHeight="1">
      <c r="AG1064" s="257"/>
      <c r="AH1064" s="257"/>
      <c r="AK1064" s="215"/>
      <c r="AL1064" s="215"/>
    </row>
    <row r="1065" spans="33:38" s="216" customFormat="1" ht="6.75" customHeight="1">
      <c r="AG1065" s="257"/>
      <c r="AH1065" s="257"/>
      <c r="AK1065" s="215"/>
      <c r="AL1065" s="215"/>
    </row>
    <row r="1066" spans="33:38" s="216" customFormat="1" ht="6.75" customHeight="1">
      <c r="AG1066" s="257"/>
      <c r="AH1066" s="257"/>
      <c r="AK1066" s="215"/>
      <c r="AL1066" s="215"/>
    </row>
    <row r="1067" spans="33:38" s="216" customFormat="1" ht="6.75" customHeight="1">
      <c r="AG1067" s="257"/>
      <c r="AH1067" s="257"/>
      <c r="AK1067" s="215"/>
      <c r="AL1067" s="215"/>
    </row>
    <row r="1068" spans="33:38" s="216" customFormat="1" ht="6.75" customHeight="1">
      <c r="AG1068" s="257"/>
      <c r="AH1068" s="257"/>
      <c r="AK1068" s="215"/>
      <c r="AL1068" s="215"/>
    </row>
    <row r="1069" spans="33:38" s="216" customFormat="1" ht="6.75" customHeight="1">
      <c r="AG1069" s="257"/>
      <c r="AH1069" s="257"/>
      <c r="AK1069" s="215"/>
      <c r="AL1069" s="215"/>
    </row>
    <row r="1070" spans="33:38" s="216" customFormat="1" ht="6.75" customHeight="1">
      <c r="AG1070" s="257"/>
      <c r="AH1070" s="257"/>
      <c r="AK1070" s="215"/>
      <c r="AL1070" s="215"/>
    </row>
    <row r="1071" spans="33:38" s="216" customFormat="1" ht="6.75" customHeight="1">
      <c r="AG1071" s="257"/>
      <c r="AH1071" s="257"/>
      <c r="AK1071" s="215"/>
      <c r="AL1071" s="215"/>
    </row>
    <row r="1072" spans="33:38" s="216" customFormat="1" ht="6.75" customHeight="1">
      <c r="AG1072" s="257"/>
      <c r="AH1072" s="257"/>
      <c r="AK1072" s="215"/>
      <c r="AL1072" s="215"/>
    </row>
    <row r="1073" spans="33:38" s="216" customFormat="1" ht="6.75" customHeight="1">
      <c r="AG1073" s="257"/>
      <c r="AH1073" s="257"/>
      <c r="AK1073" s="215"/>
      <c r="AL1073" s="215"/>
    </row>
    <row r="1074" spans="33:38" s="216" customFormat="1" ht="6.75" customHeight="1">
      <c r="AG1074" s="257"/>
      <c r="AH1074" s="257"/>
      <c r="AK1074" s="215"/>
      <c r="AL1074" s="215"/>
    </row>
    <row r="1075" spans="33:38" s="216" customFormat="1" ht="6.75" customHeight="1">
      <c r="AG1075" s="257"/>
      <c r="AH1075" s="257"/>
      <c r="AK1075" s="215"/>
      <c r="AL1075" s="215"/>
    </row>
    <row r="1076" spans="33:38" s="216" customFormat="1" ht="6.75" customHeight="1">
      <c r="AG1076" s="257"/>
      <c r="AH1076" s="257"/>
      <c r="AK1076" s="215"/>
      <c r="AL1076" s="215"/>
    </row>
    <row r="1077" spans="33:38" s="216" customFormat="1" ht="6.75" customHeight="1">
      <c r="AG1077" s="257"/>
      <c r="AH1077" s="257"/>
      <c r="AK1077" s="215"/>
      <c r="AL1077" s="215"/>
    </row>
    <row r="1078" spans="33:38" s="216" customFormat="1" ht="6.75" customHeight="1">
      <c r="AG1078" s="257"/>
      <c r="AH1078" s="257"/>
      <c r="AK1078" s="215"/>
      <c r="AL1078" s="215"/>
    </row>
    <row r="1079" spans="33:38" s="216" customFormat="1" ht="6.75" customHeight="1">
      <c r="AG1079" s="257"/>
      <c r="AH1079" s="257"/>
      <c r="AK1079" s="215"/>
      <c r="AL1079" s="215"/>
    </row>
    <row r="1080" spans="33:38" s="216" customFormat="1" ht="6.75" customHeight="1">
      <c r="AG1080" s="257"/>
      <c r="AH1080" s="257"/>
      <c r="AK1080" s="215"/>
      <c r="AL1080" s="215"/>
    </row>
    <row r="1081" spans="33:38" s="216" customFormat="1" ht="6.75" customHeight="1">
      <c r="AG1081" s="257"/>
      <c r="AH1081" s="257"/>
      <c r="AK1081" s="215"/>
      <c r="AL1081" s="215"/>
    </row>
    <row r="1082" spans="33:38" s="216" customFormat="1" ht="6.75" customHeight="1">
      <c r="AG1082" s="257"/>
      <c r="AH1082" s="257"/>
      <c r="AK1082" s="215"/>
      <c r="AL1082" s="215"/>
    </row>
    <row r="1083" spans="33:38" s="216" customFormat="1" ht="6.75" customHeight="1">
      <c r="AG1083" s="257"/>
      <c r="AH1083" s="257"/>
      <c r="AK1083" s="215"/>
      <c r="AL1083" s="215"/>
    </row>
    <row r="1084" spans="33:38" s="216" customFormat="1" ht="6.75" customHeight="1">
      <c r="AG1084" s="257"/>
      <c r="AH1084" s="257"/>
      <c r="AK1084" s="215"/>
      <c r="AL1084" s="215"/>
    </row>
    <row r="1085" spans="33:38" s="216" customFormat="1" ht="6.75" customHeight="1">
      <c r="AG1085" s="257"/>
      <c r="AH1085" s="257"/>
      <c r="AK1085" s="215"/>
      <c r="AL1085" s="215"/>
    </row>
    <row r="1086" spans="33:38" s="216" customFormat="1" ht="6.75" customHeight="1">
      <c r="AG1086" s="257"/>
      <c r="AH1086" s="257"/>
      <c r="AK1086" s="215"/>
      <c r="AL1086" s="215"/>
    </row>
    <row r="1087" spans="33:38" s="216" customFormat="1" ht="6.75" customHeight="1">
      <c r="AG1087" s="257"/>
      <c r="AH1087" s="257"/>
      <c r="AK1087" s="215"/>
      <c r="AL1087" s="215"/>
    </row>
  </sheetData>
  <sheetProtection password="C3D2" sheet="1" scenarios="1"/>
  <pageMargins left="0" right="0" top="0.59055118110236227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G423"/>
  <sheetViews>
    <sheetView showGridLines="0" topLeftCell="A22" zoomScale="140" zoomScaleNormal="140" zoomScaleSheetLayoutView="160" zoomScalePageLayoutView="115" workbookViewId="0">
      <selection activeCell="V47" sqref="V47:W47"/>
    </sheetView>
  </sheetViews>
  <sheetFormatPr baseColWidth="10" defaultRowHeight="13.5"/>
  <cols>
    <col min="1" max="1" width="0.5703125" style="221" customWidth="1"/>
    <col min="2" max="28" width="2.7109375" style="221" customWidth="1"/>
    <col min="29" max="29" width="14.42578125" style="221" customWidth="1"/>
    <col min="30" max="30" width="0.28515625" style="221" customWidth="1"/>
    <col min="31" max="31" width="14.42578125" style="221" customWidth="1"/>
    <col min="32" max="32" width="0.28515625" style="221" customWidth="1"/>
    <col min="33" max="33" width="14.42578125" style="221" customWidth="1"/>
    <col min="34" max="34" width="0.28515625" style="221" customWidth="1"/>
    <col min="35" max="35" width="14.42578125" style="221" customWidth="1"/>
    <col min="36" max="36" width="0.5703125" style="221" customWidth="1"/>
    <col min="37" max="37" width="11.42578125" style="221"/>
    <col min="38" max="43" width="11.42578125" style="259"/>
    <col min="44" max="16384" width="11.42578125" style="221"/>
  </cols>
  <sheetData>
    <row r="1" spans="1:59" s="217" customFormat="1" ht="11.1" customHeight="1">
      <c r="AL1" s="223"/>
      <c r="AM1" s="223"/>
      <c r="AN1" s="223"/>
      <c r="AO1" s="223"/>
      <c r="AP1" s="223"/>
      <c r="AQ1" s="223"/>
    </row>
    <row r="2" spans="1:59" s="217" customFormat="1" ht="11.1" customHeight="1">
      <c r="AL2" s="223"/>
      <c r="AM2" s="223"/>
      <c r="AN2" s="223"/>
      <c r="AO2" s="223"/>
      <c r="AP2" s="223"/>
      <c r="AQ2" s="223"/>
    </row>
    <row r="3" spans="1:59" s="217" customFormat="1" ht="11.1" customHeight="1">
      <c r="AL3" s="223"/>
      <c r="AM3" s="223"/>
      <c r="AN3" s="223"/>
      <c r="AO3" s="223"/>
      <c r="AP3" s="223"/>
      <c r="AQ3" s="223"/>
    </row>
    <row r="4" spans="1:59" s="217" customFormat="1" ht="11.1" customHeight="1">
      <c r="AL4" s="223"/>
      <c r="AM4" s="223"/>
      <c r="AN4" s="223"/>
      <c r="AO4" s="223"/>
      <c r="AP4" s="223"/>
      <c r="AQ4" s="223"/>
    </row>
    <row r="5" spans="1:59" s="217" customFormat="1" ht="11.1" customHeight="1">
      <c r="AL5" s="223"/>
      <c r="AM5" s="223"/>
      <c r="AN5" s="223"/>
      <c r="AO5" s="223"/>
      <c r="AP5" s="223"/>
      <c r="AQ5" s="223"/>
    </row>
    <row r="6" spans="1:59" s="217" customFormat="1" ht="11.1" customHeight="1">
      <c r="AL6" s="223"/>
      <c r="AM6" s="223"/>
      <c r="AN6" s="223"/>
      <c r="AO6" s="223"/>
      <c r="AP6" s="223"/>
      <c r="AQ6" s="223"/>
    </row>
    <row r="7" spans="1:59" s="217" customFormat="1" ht="11.1" customHeight="1">
      <c r="AL7" s="223"/>
      <c r="AM7" s="223"/>
      <c r="AN7" s="223"/>
      <c r="AO7" s="223"/>
      <c r="AP7" s="223"/>
      <c r="AQ7" s="223"/>
    </row>
    <row r="8" spans="1:59" s="217" customFormat="1" ht="11.1" customHeight="1">
      <c r="AL8" s="223"/>
      <c r="AM8" s="223"/>
      <c r="AN8" s="223"/>
      <c r="AO8" s="223"/>
      <c r="AP8" s="223"/>
      <c r="AQ8" s="223"/>
    </row>
    <row r="9" spans="1:59" s="217" customFormat="1" ht="11.1" customHeight="1">
      <c r="AL9" s="223"/>
      <c r="AM9" s="223"/>
      <c r="AN9" s="223"/>
      <c r="AO9" s="223"/>
      <c r="AP9" s="223"/>
      <c r="AQ9" s="223"/>
    </row>
    <row r="10" spans="1:59" s="222" customFormat="1" ht="3.95" customHeight="1">
      <c r="AG10" s="223"/>
      <c r="AK10" s="223"/>
      <c r="AL10" s="223"/>
      <c r="AM10" s="223"/>
      <c r="AN10" s="223"/>
      <c r="AO10" s="223"/>
      <c r="AP10" s="223"/>
      <c r="AQ10" s="223"/>
    </row>
    <row r="11" spans="1:59" s="260" customFormat="1" ht="11.1" customHeight="1">
      <c r="A11" s="361" t="str">
        <f>EF_01!$A$9</f>
        <v>ÓRGANOS AUTONÓMOS</v>
      </c>
      <c r="B11" s="361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  <c r="AC11" s="368"/>
      <c r="AD11" s="368"/>
      <c r="AE11" s="368"/>
      <c r="AF11" s="368"/>
      <c r="AG11" s="368"/>
      <c r="AH11" s="368"/>
      <c r="AI11" s="368"/>
      <c r="AJ11" s="368"/>
      <c r="AL11" s="102"/>
      <c r="AM11" s="102"/>
      <c r="AN11" s="102"/>
      <c r="AO11" s="102"/>
      <c r="AP11" s="102"/>
      <c r="AQ11" s="102"/>
    </row>
    <row r="12" spans="1:59" s="260" customFormat="1" ht="11.1" customHeight="1">
      <c r="A12" s="361" t="str">
        <f>EF_01!$A$10</f>
        <v>INSTITUTO DE ACCESO A LA INFORMACIÓN PÚBLICA Y PROTECCIÓN DE DATOS PERSONALES DEL DISTRITO FEDERAL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8"/>
      <c r="AD12" s="368"/>
      <c r="AE12" s="368"/>
      <c r="AF12" s="368"/>
      <c r="AG12" s="368"/>
      <c r="AH12" s="368"/>
      <c r="AI12" s="368"/>
      <c r="AJ12" s="368"/>
      <c r="AL12" s="102"/>
      <c r="AM12" s="102"/>
      <c r="AN12" s="102"/>
      <c r="AO12" s="102"/>
      <c r="AP12" s="102"/>
      <c r="AQ12" s="102"/>
    </row>
    <row r="13" spans="1:59" s="260" customFormat="1" ht="11.1" customHeight="1">
      <c r="A13" s="361" t="s">
        <v>203</v>
      </c>
      <c r="B13" s="361"/>
      <c r="C13" s="361"/>
      <c r="D13" s="361"/>
      <c r="E13" s="361"/>
      <c r="F13" s="361"/>
      <c r="G13" s="361"/>
      <c r="H13" s="361"/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L13" s="102"/>
      <c r="AM13" s="102"/>
      <c r="AN13" s="102"/>
      <c r="AO13" s="102"/>
      <c r="AP13" s="102"/>
      <c r="AQ13" s="102"/>
    </row>
    <row r="14" spans="1:59" s="260" customFormat="1" ht="11.1" customHeight="1">
      <c r="A14" s="362" t="s">
        <v>2</v>
      </c>
      <c r="B14" s="362"/>
      <c r="C14" s="361"/>
      <c r="D14" s="361"/>
      <c r="E14" s="361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L14" s="102"/>
      <c r="AM14" s="102"/>
      <c r="AN14" s="102"/>
      <c r="AO14" s="102"/>
      <c r="AP14" s="102"/>
      <c r="AQ14" s="102"/>
    </row>
    <row r="15" spans="1:59" s="261" customFormat="1" ht="3.75" customHeight="1">
      <c r="AL15" s="241"/>
      <c r="AM15" s="241"/>
      <c r="AN15" s="241"/>
      <c r="AO15" s="241"/>
      <c r="AP15" s="241"/>
      <c r="AQ15" s="241"/>
    </row>
    <row r="16" spans="1:59" s="262" customFormat="1" ht="11.1" customHeight="1">
      <c r="A16" s="383"/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3" t="s">
        <v>141</v>
      </c>
      <c r="AD16" s="383"/>
      <c r="AE16" s="383" t="s">
        <v>139</v>
      </c>
      <c r="AF16" s="383"/>
      <c r="AG16" s="383" t="s">
        <v>94</v>
      </c>
      <c r="AH16" s="383"/>
      <c r="AI16" s="383" t="s">
        <v>95</v>
      </c>
      <c r="AJ16" s="383"/>
      <c r="AK16" s="184"/>
      <c r="AL16" s="241"/>
      <c r="AM16" s="241"/>
      <c r="AN16" s="241"/>
      <c r="AO16" s="241"/>
      <c r="AP16" s="241"/>
      <c r="AQ16" s="241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</row>
    <row r="17" spans="1:59" s="262" customFormat="1" ht="11.1" customHeight="1">
      <c r="A17" s="383"/>
      <c r="B17" s="374" t="s">
        <v>88</v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83" t="s">
        <v>111</v>
      </c>
      <c r="AD17" s="383"/>
      <c r="AE17" s="383" t="s">
        <v>140</v>
      </c>
      <c r="AF17" s="383"/>
      <c r="AG17" s="383" t="s">
        <v>132</v>
      </c>
      <c r="AH17" s="383"/>
      <c r="AI17" s="383" t="s">
        <v>132</v>
      </c>
      <c r="AJ17" s="383"/>
      <c r="AK17" s="184"/>
      <c r="AL17" s="241"/>
      <c r="AM17" s="241"/>
      <c r="AN17" s="241"/>
      <c r="AO17" s="241"/>
      <c r="AP17" s="241"/>
      <c r="AQ17" s="241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</row>
    <row r="18" spans="1:59" s="262" customFormat="1" ht="11.1" customHeight="1">
      <c r="A18" s="383"/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  <c r="Z18" s="384"/>
      <c r="AA18" s="384"/>
      <c r="AB18" s="384"/>
      <c r="AC18" s="383" t="s">
        <v>142</v>
      </c>
      <c r="AD18" s="383"/>
      <c r="AE18" s="383" t="s">
        <v>29</v>
      </c>
      <c r="AF18" s="383"/>
      <c r="AG18" s="383" t="s">
        <v>138</v>
      </c>
      <c r="AH18" s="383"/>
      <c r="AI18" s="383" t="s">
        <v>138</v>
      </c>
      <c r="AJ18" s="383"/>
      <c r="AK18" s="184"/>
      <c r="AL18" s="241"/>
      <c r="AM18" s="241"/>
      <c r="AN18" s="241"/>
      <c r="AO18" s="241"/>
      <c r="AP18" s="241"/>
      <c r="AQ18" s="241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</row>
    <row r="19" spans="1:59" s="262" customFormat="1" ht="7.5" customHeight="1">
      <c r="AD19" s="107"/>
      <c r="AF19" s="107"/>
      <c r="AG19" s="107"/>
      <c r="AH19" s="107"/>
      <c r="AI19" s="107"/>
      <c r="AJ19" s="107"/>
      <c r="AK19" s="184"/>
      <c r="AL19" s="241"/>
      <c r="AM19" s="241"/>
      <c r="AN19" s="241"/>
      <c r="AO19" s="241"/>
      <c r="AP19" s="241"/>
      <c r="AQ19" s="241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</row>
    <row r="20" spans="1:59" s="261" customFormat="1" ht="7.5" customHeight="1">
      <c r="A20" s="449"/>
      <c r="B20" s="450" t="s">
        <v>89</v>
      </c>
      <c r="C20" s="450"/>
      <c r="D20" s="450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50"/>
      <c r="Z20" s="450"/>
      <c r="AA20" s="450"/>
      <c r="AB20" s="450"/>
      <c r="AC20" s="262"/>
      <c r="AD20" s="107"/>
      <c r="AE20" s="262"/>
      <c r="AF20" s="107"/>
      <c r="AG20" s="434">
        <f>SUM(AG35+AG50)</f>
        <v>0</v>
      </c>
      <c r="AH20" s="107"/>
      <c r="AI20" s="434">
        <f>SUM(AI35+AI50)</f>
        <v>0</v>
      </c>
      <c r="AJ20" s="107"/>
      <c r="AL20" s="241"/>
      <c r="AM20" s="241"/>
      <c r="AN20" s="241"/>
      <c r="AO20" s="241"/>
      <c r="AP20" s="241"/>
      <c r="AQ20" s="241"/>
    </row>
    <row r="21" spans="1:59" s="261" customFormat="1" ht="7.5" customHeight="1">
      <c r="A21" s="449"/>
      <c r="B21" s="450"/>
      <c r="C21" s="450"/>
      <c r="D21" s="450"/>
      <c r="E21" s="450"/>
      <c r="F21" s="450"/>
      <c r="G21" s="450"/>
      <c r="H21" s="450"/>
      <c r="I21" s="450"/>
      <c r="J21" s="450"/>
      <c r="K21" s="450"/>
      <c r="L21" s="450"/>
      <c r="M21" s="450"/>
      <c r="N21" s="450"/>
      <c r="O21" s="450"/>
      <c r="P21" s="450"/>
      <c r="Q21" s="450"/>
      <c r="R21" s="450"/>
      <c r="S21" s="450"/>
      <c r="T21" s="450"/>
      <c r="U21" s="450"/>
      <c r="V21" s="450"/>
      <c r="W21" s="450"/>
      <c r="X21" s="450"/>
      <c r="Y21" s="450"/>
      <c r="Z21" s="450"/>
      <c r="AA21" s="450"/>
      <c r="AB21" s="450"/>
      <c r="AC21" s="262"/>
      <c r="AD21" s="107"/>
      <c r="AE21" s="262"/>
      <c r="AF21" s="107"/>
      <c r="AG21" s="107"/>
      <c r="AH21" s="107"/>
      <c r="AI21" s="107"/>
      <c r="AJ21" s="107"/>
      <c r="AL21" s="241"/>
      <c r="AM21" s="241"/>
      <c r="AN21" s="241"/>
      <c r="AO21" s="241"/>
      <c r="AP21" s="241"/>
      <c r="AQ21" s="241"/>
    </row>
    <row r="22" spans="1:59" s="261" customFormat="1" ht="7.5" customHeight="1">
      <c r="A22" s="449"/>
      <c r="B22" s="451" t="s">
        <v>194</v>
      </c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  <c r="R22" s="452"/>
      <c r="S22" s="452"/>
      <c r="T22" s="452"/>
      <c r="U22" s="452"/>
      <c r="V22" s="452"/>
      <c r="W22" s="452"/>
      <c r="X22" s="452"/>
      <c r="Y22" s="452"/>
      <c r="Z22" s="452"/>
      <c r="AA22" s="452"/>
      <c r="AB22" s="452"/>
      <c r="AC22" s="262"/>
      <c r="AD22" s="107"/>
      <c r="AE22" s="262"/>
      <c r="AF22" s="107"/>
      <c r="AG22" s="107"/>
      <c r="AH22" s="107"/>
      <c r="AI22" s="107"/>
      <c r="AJ22" s="107"/>
      <c r="AL22" s="241"/>
      <c r="AM22" s="241"/>
      <c r="AN22" s="241"/>
      <c r="AO22" s="241"/>
      <c r="AP22" s="241"/>
      <c r="AQ22" s="241"/>
    </row>
    <row r="23" spans="1:59" s="261" customFormat="1" ht="7.5" customHeight="1">
      <c r="A23" s="449"/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  <c r="M23" s="420"/>
      <c r="N23" s="420"/>
      <c r="O23" s="420"/>
      <c r="P23" s="420"/>
      <c r="Q23" s="420"/>
      <c r="R23" s="420"/>
      <c r="S23" s="420"/>
      <c r="T23" s="420"/>
      <c r="U23" s="420"/>
      <c r="V23" s="420"/>
      <c r="W23" s="420"/>
      <c r="X23" s="420"/>
      <c r="Y23" s="420"/>
      <c r="Z23" s="420"/>
      <c r="AA23" s="420"/>
      <c r="AB23" s="420"/>
      <c r="AC23" s="262"/>
      <c r="AD23" s="107"/>
      <c r="AE23" s="262"/>
      <c r="AF23" s="107"/>
      <c r="AG23" s="107"/>
      <c r="AH23" s="107"/>
      <c r="AI23" s="107"/>
      <c r="AJ23" s="107"/>
      <c r="AL23" s="241"/>
      <c r="AM23" s="241"/>
      <c r="AN23" s="241"/>
      <c r="AO23" s="241"/>
      <c r="AP23" s="241"/>
      <c r="AQ23" s="241"/>
    </row>
    <row r="24" spans="1:59" s="261" customFormat="1" ht="7.5" customHeight="1">
      <c r="A24" s="449"/>
      <c r="B24" s="420"/>
      <c r="C24" s="420" t="s">
        <v>215</v>
      </c>
      <c r="D24" s="420"/>
      <c r="E24" s="420"/>
      <c r="F24" s="420"/>
      <c r="G24" s="420"/>
      <c r="H24" s="420"/>
      <c r="I24" s="420"/>
      <c r="J24" s="420"/>
      <c r="K24" s="420"/>
      <c r="L24" s="420"/>
      <c r="M24" s="420"/>
      <c r="N24" s="420"/>
      <c r="O24" s="420"/>
      <c r="P24" s="420"/>
      <c r="Q24" s="420"/>
      <c r="R24" s="420"/>
      <c r="S24" s="420"/>
      <c r="T24" s="420"/>
      <c r="U24" s="420"/>
      <c r="V24" s="420"/>
      <c r="W24" s="420"/>
      <c r="X24" s="420"/>
      <c r="Y24" s="420"/>
      <c r="Z24" s="420"/>
      <c r="AA24" s="420"/>
      <c r="AB24" s="420"/>
      <c r="AC24" s="262"/>
      <c r="AD24" s="107"/>
      <c r="AE24" s="262"/>
      <c r="AF24" s="107"/>
      <c r="AG24" s="431">
        <f>SUM(AG25+AG26+AG27)</f>
        <v>0</v>
      </c>
      <c r="AH24" s="107"/>
      <c r="AI24" s="431">
        <f>SUM(AI25+AI26+AI27)</f>
        <v>0</v>
      </c>
      <c r="AJ24" s="107"/>
      <c r="AL24" s="241"/>
      <c r="AM24" s="241"/>
      <c r="AN24" s="241"/>
      <c r="AO24" s="241"/>
      <c r="AP24" s="241"/>
      <c r="AQ24" s="241"/>
    </row>
    <row r="25" spans="1:59" s="261" customFormat="1" ht="7.5" customHeight="1">
      <c r="A25" s="449"/>
      <c r="B25" s="420"/>
      <c r="C25" s="420"/>
      <c r="D25" s="420" t="s">
        <v>195</v>
      </c>
      <c r="E25" s="420"/>
      <c r="F25" s="420"/>
      <c r="G25" s="420"/>
      <c r="H25" s="420"/>
      <c r="I25" s="420"/>
      <c r="J25" s="420"/>
      <c r="K25" s="420"/>
      <c r="L25" s="420"/>
      <c r="M25" s="420"/>
      <c r="N25" s="420"/>
      <c r="O25" s="420"/>
      <c r="P25" s="420"/>
      <c r="Q25" s="420"/>
      <c r="R25" s="420"/>
      <c r="S25" s="420"/>
      <c r="T25" s="420"/>
      <c r="U25" s="420"/>
      <c r="V25" s="420"/>
      <c r="W25" s="420"/>
      <c r="X25" s="420"/>
      <c r="Y25" s="420"/>
      <c r="Z25" s="420"/>
      <c r="AA25" s="420"/>
      <c r="AB25" s="420"/>
      <c r="AC25" s="262"/>
      <c r="AD25" s="107"/>
      <c r="AE25" s="262"/>
      <c r="AF25" s="107"/>
      <c r="AG25" s="107"/>
      <c r="AH25" s="107"/>
      <c r="AI25" s="107"/>
      <c r="AJ25" s="107"/>
      <c r="AL25" s="241"/>
      <c r="AM25" s="241"/>
      <c r="AN25" s="241"/>
      <c r="AO25" s="241"/>
      <c r="AP25" s="241"/>
      <c r="AQ25" s="241"/>
    </row>
    <row r="26" spans="1:59" s="261" customFormat="1" ht="7.5" customHeight="1">
      <c r="A26" s="449"/>
      <c r="B26" s="420"/>
      <c r="C26" s="420"/>
      <c r="D26" s="420" t="s">
        <v>196</v>
      </c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0"/>
      <c r="P26" s="420"/>
      <c r="Q26" s="420"/>
      <c r="R26" s="420"/>
      <c r="S26" s="420"/>
      <c r="T26" s="420"/>
      <c r="U26" s="420"/>
      <c r="V26" s="420"/>
      <c r="W26" s="420"/>
      <c r="X26" s="420"/>
      <c r="Y26" s="420"/>
      <c r="Z26" s="420"/>
      <c r="AA26" s="420"/>
      <c r="AB26" s="420"/>
      <c r="AC26" s="262"/>
      <c r="AD26" s="107"/>
      <c r="AE26" s="262"/>
      <c r="AF26" s="107"/>
      <c r="AG26" s="107"/>
      <c r="AH26" s="107"/>
      <c r="AI26" s="107"/>
      <c r="AJ26" s="107"/>
      <c r="AL26" s="241"/>
      <c r="AM26" s="241"/>
      <c r="AN26" s="241"/>
      <c r="AO26" s="241"/>
      <c r="AP26" s="241"/>
      <c r="AQ26" s="241"/>
    </row>
    <row r="27" spans="1:59" s="261" customFormat="1" ht="7.5" customHeight="1">
      <c r="A27" s="449"/>
      <c r="B27" s="420"/>
      <c r="C27" s="420"/>
      <c r="D27" s="420" t="s">
        <v>197</v>
      </c>
      <c r="E27" s="420"/>
      <c r="F27" s="420"/>
      <c r="G27" s="420"/>
      <c r="H27" s="420"/>
      <c r="I27" s="420"/>
      <c r="J27" s="420"/>
      <c r="K27" s="420"/>
      <c r="L27" s="420"/>
      <c r="M27" s="420"/>
      <c r="N27" s="420"/>
      <c r="O27" s="420"/>
      <c r="P27" s="420"/>
      <c r="Q27" s="420"/>
      <c r="R27" s="420"/>
      <c r="S27" s="420"/>
      <c r="T27" s="420"/>
      <c r="U27" s="420"/>
      <c r="V27" s="420"/>
      <c r="W27" s="420"/>
      <c r="X27" s="420"/>
      <c r="Y27" s="420"/>
      <c r="Z27" s="420"/>
      <c r="AA27" s="420"/>
      <c r="AB27" s="420"/>
      <c r="AC27" s="262"/>
      <c r="AD27" s="107"/>
      <c r="AE27" s="262"/>
      <c r="AF27" s="107"/>
      <c r="AG27" s="107"/>
      <c r="AH27" s="107"/>
      <c r="AI27" s="107"/>
      <c r="AJ27" s="107"/>
      <c r="AL27" s="241"/>
      <c r="AM27" s="241"/>
      <c r="AN27" s="241"/>
      <c r="AO27" s="241"/>
      <c r="AP27" s="241"/>
      <c r="AQ27" s="241"/>
    </row>
    <row r="28" spans="1:59" s="261" customFormat="1" ht="7.5" customHeight="1">
      <c r="A28" s="449"/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  <c r="M28" s="420"/>
      <c r="N28" s="420"/>
      <c r="O28" s="420"/>
      <c r="P28" s="420"/>
      <c r="Q28" s="420"/>
      <c r="R28" s="420"/>
      <c r="S28" s="420"/>
      <c r="T28" s="420"/>
      <c r="U28" s="420"/>
      <c r="V28" s="420"/>
      <c r="W28" s="420"/>
      <c r="X28" s="420"/>
      <c r="Y28" s="420"/>
      <c r="Z28" s="420"/>
      <c r="AA28" s="420"/>
      <c r="AB28" s="420"/>
      <c r="AC28" s="262"/>
      <c r="AD28" s="107"/>
      <c r="AE28" s="262"/>
      <c r="AF28" s="107"/>
      <c r="AG28" s="107"/>
      <c r="AH28" s="107"/>
      <c r="AI28" s="107"/>
      <c r="AJ28" s="107"/>
      <c r="AL28" s="241"/>
      <c r="AM28" s="241"/>
      <c r="AN28" s="241"/>
      <c r="AO28" s="241"/>
      <c r="AP28" s="241"/>
      <c r="AQ28" s="241"/>
    </row>
    <row r="29" spans="1:59" s="261" customFormat="1" ht="7.5" customHeight="1">
      <c r="A29" s="449"/>
      <c r="B29" s="420"/>
      <c r="C29" s="418" t="s">
        <v>216</v>
      </c>
      <c r="D29" s="420"/>
      <c r="E29" s="420"/>
      <c r="F29" s="420"/>
      <c r="G29" s="420"/>
      <c r="H29" s="420"/>
      <c r="I29" s="420"/>
      <c r="J29" s="420"/>
      <c r="K29" s="420"/>
      <c r="L29" s="420"/>
      <c r="M29" s="420"/>
      <c r="N29" s="420"/>
      <c r="O29" s="420"/>
      <c r="P29" s="420"/>
      <c r="Q29" s="420"/>
      <c r="R29" s="420"/>
      <c r="S29" s="420"/>
      <c r="T29" s="420"/>
      <c r="U29" s="420"/>
      <c r="V29" s="420"/>
      <c r="W29" s="420"/>
      <c r="X29" s="420"/>
      <c r="Y29" s="420"/>
      <c r="Z29" s="420"/>
      <c r="AA29" s="420"/>
      <c r="AB29" s="420"/>
      <c r="AC29" s="262"/>
      <c r="AD29" s="107"/>
      <c r="AE29" s="262"/>
      <c r="AF29" s="107"/>
      <c r="AG29" s="431">
        <f>SUM(AG30+AG31+AG32+AG33)</f>
        <v>0</v>
      </c>
      <c r="AH29" s="107"/>
      <c r="AI29" s="431">
        <f>SUM(AI30+AI31+AI32+AI33)</f>
        <v>0</v>
      </c>
      <c r="AJ29" s="107"/>
      <c r="AL29" s="241"/>
      <c r="AM29" s="241"/>
      <c r="AN29" s="241"/>
      <c r="AO29" s="241"/>
      <c r="AP29" s="241"/>
      <c r="AQ29" s="241"/>
    </row>
    <row r="30" spans="1:59" s="261" customFormat="1" ht="7.5" customHeight="1">
      <c r="A30" s="449"/>
      <c r="B30" s="420"/>
      <c r="C30" s="420"/>
      <c r="D30" s="420" t="s">
        <v>198</v>
      </c>
      <c r="E30" s="420"/>
      <c r="F30" s="420"/>
      <c r="G30" s="420"/>
      <c r="H30" s="420"/>
      <c r="I30" s="420"/>
      <c r="J30" s="420"/>
      <c r="K30" s="420"/>
      <c r="L30" s="420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  <c r="Y30" s="420"/>
      <c r="Z30" s="420"/>
      <c r="AA30" s="420"/>
      <c r="AB30" s="420"/>
      <c r="AC30" s="262"/>
      <c r="AD30" s="107"/>
      <c r="AE30" s="262"/>
      <c r="AF30" s="107"/>
      <c r="AG30" s="107"/>
      <c r="AH30" s="107"/>
      <c r="AI30" s="107"/>
      <c r="AJ30" s="107"/>
      <c r="AL30" s="241"/>
      <c r="AM30" s="241"/>
      <c r="AN30" s="241"/>
      <c r="AO30" s="241"/>
      <c r="AP30" s="241"/>
      <c r="AQ30" s="241"/>
    </row>
    <row r="31" spans="1:59" s="261" customFormat="1" ht="7.5" customHeight="1">
      <c r="A31" s="449"/>
      <c r="B31" s="420"/>
      <c r="C31" s="420"/>
      <c r="D31" s="420" t="s">
        <v>199</v>
      </c>
      <c r="E31" s="420"/>
      <c r="F31" s="420"/>
      <c r="G31" s="420"/>
      <c r="H31" s="420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420"/>
      <c r="AB31" s="420"/>
      <c r="AC31" s="262"/>
      <c r="AD31" s="107"/>
      <c r="AE31" s="262"/>
      <c r="AF31" s="107"/>
      <c r="AG31" s="107"/>
      <c r="AH31" s="107"/>
      <c r="AI31" s="107"/>
      <c r="AJ31" s="107"/>
      <c r="AL31" s="241"/>
      <c r="AM31" s="241"/>
      <c r="AN31" s="241"/>
      <c r="AO31" s="241"/>
      <c r="AP31" s="241"/>
      <c r="AQ31" s="241"/>
    </row>
    <row r="32" spans="1:59" s="261" customFormat="1" ht="7.5" customHeight="1">
      <c r="A32" s="449"/>
      <c r="B32" s="420"/>
      <c r="C32" s="420"/>
      <c r="D32" s="420" t="s">
        <v>196</v>
      </c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262"/>
      <c r="AD32" s="107"/>
      <c r="AE32" s="262"/>
      <c r="AF32" s="107"/>
      <c r="AG32" s="107"/>
      <c r="AH32" s="107"/>
      <c r="AI32" s="107"/>
      <c r="AJ32" s="107"/>
      <c r="AL32" s="241"/>
      <c r="AM32" s="241"/>
      <c r="AN32" s="241"/>
      <c r="AO32" s="241"/>
      <c r="AP32" s="241"/>
      <c r="AQ32" s="241"/>
    </row>
    <row r="33" spans="1:43" s="261" customFormat="1" ht="7.5" customHeight="1">
      <c r="A33" s="449"/>
      <c r="B33" s="420"/>
      <c r="C33" s="420"/>
      <c r="D33" s="420" t="s">
        <v>197</v>
      </c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262"/>
      <c r="AD33" s="107"/>
      <c r="AE33" s="262"/>
      <c r="AF33" s="107"/>
      <c r="AG33" s="107"/>
      <c r="AH33" s="107"/>
      <c r="AI33" s="107"/>
      <c r="AJ33" s="107"/>
      <c r="AL33" s="241"/>
      <c r="AM33" s="241"/>
      <c r="AN33" s="241"/>
      <c r="AO33" s="241"/>
      <c r="AP33" s="241"/>
      <c r="AQ33" s="241"/>
    </row>
    <row r="34" spans="1:43" s="261" customFormat="1" ht="7.5" customHeight="1">
      <c r="A34" s="449"/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  <c r="N34" s="420"/>
      <c r="O34" s="420"/>
      <c r="P34" s="420"/>
      <c r="Q34" s="420"/>
      <c r="R34" s="420"/>
      <c r="S34" s="420"/>
      <c r="T34" s="420"/>
      <c r="U34" s="420"/>
      <c r="V34" s="420"/>
      <c r="W34" s="420"/>
      <c r="X34" s="420"/>
      <c r="Y34" s="420"/>
      <c r="Z34" s="420"/>
      <c r="AA34" s="420"/>
      <c r="AB34" s="420"/>
      <c r="AC34" s="262"/>
      <c r="AD34" s="107"/>
      <c r="AE34" s="262"/>
      <c r="AF34" s="107"/>
      <c r="AG34" s="107"/>
      <c r="AH34" s="107"/>
      <c r="AI34" s="107"/>
      <c r="AJ34" s="107"/>
      <c r="AL34" s="241"/>
      <c r="AM34" s="241"/>
      <c r="AN34" s="241"/>
      <c r="AO34" s="241"/>
      <c r="AP34" s="241"/>
      <c r="AQ34" s="241"/>
    </row>
    <row r="35" spans="1:43" s="261" customFormat="1" ht="7.5" customHeight="1">
      <c r="A35" s="449"/>
      <c r="B35" s="451" t="s">
        <v>200</v>
      </c>
      <c r="C35" s="452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2"/>
      <c r="R35" s="452"/>
      <c r="S35" s="452"/>
      <c r="T35" s="452"/>
      <c r="U35" s="452"/>
      <c r="V35" s="452"/>
      <c r="W35" s="452"/>
      <c r="X35" s="452"/>
      <c r="Y35" s="452"/>
      <c r="Z35" s="452"/>
      <c r="AA35" s="452"/>
      <c r="AB35" s="452"/>
      <c r="AC35" s="262"/>
      <c r="AD35" s="107"/>
      <c r="AE35" s="262"/>
      <c r="AF35" s="107"/>
      <c r="AG35" s="434">
        <f>SUM(AG24+AG29)</f>
        <v>0</v>
      </c>
      <c r="AH35" s="107"/>
      <c r="AI35" s="434">
        <f>SUM(AI24+AI29)</f>
        <v>0</v>
      </c>
      <c r="AJ35" s="107"/>
      <c r="AL35" s="241"/>
      <c r="AM35" s="241"/>
      <c r="AN35" s="241"/>
      <c r="AO35" s="241"/>
      <c r="AP35" s="241"/>
      <c r="AQ35" s="241"/>
    </row>
    <row r="36" spans="1:43" s="261" customFormat="1" ht="6.75" customHeight="1">
      <c r="A36" s="449"/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262"/>
      <c r="AD36" s="107"/>
      <c r="AE36" s="262"/>
      <c r="AF36" s="107"/>
      <c r="AG36" s="107"/>
      <c r="AH36" s="107"/>
      <c r="AI36" s="107"/>
      <c r="AJ36" s="107"/>
      <c r="AL36" s="241"/>
      <c r="AM36" s="241"/>
      <c r="AN36" s="241"/>
      <c r="AO36" s="241"/>
      <c r="AP36" s="241"/>
      <c r="AQ36" s="241"/>
    </row>
    <row r="37" spans="1:43" s="261" customFormat="1" ht="7.5" customHeight="1">
      <c r="A37" s="449"/>
      <c r="B37" s="451" t="s">
        <v>201</v>
      </c>
      <c r="C37" s="452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452"/>
      <c r="Q37" s="452"/>
      <c r="R37" s="452"/>
      <c r="S37" s="452"/>
      <c r="T37" s="452"/>
      <c r="U37" s="452"/>
      <c r="V37" s="452"/>
      <c r="W37" s="452"/>
      <c r="X37" s="452"/>
      <c r="Y37" s="452"/>
      <c r="Z37" s="452"/>
      <c r="AA37" s="452"/>
      <c r="AB37" s="452"/>
      <c r="AC37" s="262"/>
      <c r="AD37" s="107"/>
      <c r="AE37" s="262"/>
      <c r="AF37" s="107"/>
      <c r="AG37" s="107"/>
      <c r="AH37" s="107"/>
      <c r="AI37" s="107"/>
      <c r="AJ37" s="107"/>
      <c r="AL37" s="241"/>
      <c r="AM37" s="241"/>
      <c r="AN37" s="241"/>
      <c r="AO37" s="241"/>
      <c r="AP37" s="241"/>
      <c r="AQ37" s="241"/>
    </row>
    <row r="38" spans="1:43" s="261" customFormat="1" ht="7.5" customHeight="1">
      <c r="A38" s="449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420"/>
      <c r="U38" s="420"/>
      <c r="V38" s="420"/>
      <c r="W38" s="420"/>
      <c r="X38" s="420"/>
      <c r="Y38" s="420"/>
      <c r="Z38" s="420"/>
      <c r="AA38" s="420"/>
      <c r="AB38" s="420"/>
      <c r="AC38" s="262"/>
      <c r="AD38" s="107"/>
      <c r="AE38" s="262"/>
      <c r="AF38" s="107"/>
      <c r="AG38" s="107"/>
      <c r="AH38" s="107"/>
      <c r="AI38" s="107"/>
      <c r="AJ38" s="107"/>
      <c r="AL38" s="241"/>
      <c r="AM38" s="241"/>
      <c r="AN38" s="241"/>
      <c r="AO38" s="241"/>
      <c r="AP38" s="241"/>
      <c r="AQ38" s="241"/>
    </row>
    <row r="39" spans="1:43" s="261" customFormat="1" ht="7.5" customHeight="1">
      <c r="A39" s="449"/>
      <c r="B39" s="420"/>
      <c r="C39" s="420" t="s">
        <v>215</v>
      </c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420"/>
      <c r="U39" s="420"/>
      <c r="V39" s="420"/>
      <c r="W39" s="420"/>
      <c r="X39" s="420"/>
      <c r="Y39" s="420"/>
      <c r="Z39" s="420"/>
      <c r="AA39" s="420"/>
      <c r="AB39" s="420"/>
      <c r="AC39" s="262"/>
      <c r="AD39" s="107"/>
      <c r="AE39" s="262"/>
      <c r="AF39" s="107"/>
      <c r="AG39" s="431">
        <f>SUM(AG40+AG41+AG42)</f>
        <v>0</v>
      </c>
      <c r="AH39" s="107"/>
      <c r="AI39" s="431">
        <f>SUM(AI40+AI41+AI42)</f>
        <v>0</v>
      </c>
      <c r="AJ39" s="107"/>
      <c r="AL39" s="241"/>
      <c r="AM39" s="241"/>
      <c r="AN39" s="241"/>
      <c r="AO39" s="241"/>
      <c r="AP39" s="241"/>
      <c r="AQ39" s="241"/>
    </row>
    <row r="40" spans="1:43" s="261" customFormat="1" ht="7.5" customHeight="1">
      <c r="A40" s="449"/>
      <c r="B40" s="420"/>
      <c r="C40" s="420"/>
      <c r="D40" s="420" t="s">
        <v>195</v>
      </c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420"/>
      <c r="U40" s="420"/>
      <c r="V40" s="420"/>
      <c r="W40" s="420"/>
      <c r="X40" s="420"/>
      <c r="Y40" s="420"/>
      <c r="Z40" s="420"/>
      <c r="AA40" s="420"/>
      <c r="AB40" s="420"/>
      <c r="AC40" s="262"/>
      <c r="AD40" s="107"/>
      <c r="AE40" s="262"/>
      <c r="AF40" s="107"/>
      <c r="AG40" s="107"/>
      <c r="AH40" s="107"/>
      <c r="AI40" s="107"/>
      <c r="AJ40" s="107"/>
      <c r="AL40" s="241"/>
      <c r="AM40" s="241"/>
      <c r="AN40" s="241"/>
      <c r="AO40" s="241"/>
      <c r="AP40" s="241"/>
      <c r="AQ40" s="241"/>
    </row>
    <row r="41" spans="1:43" s="261" customFormat="1" ht="7.5" customHeight="1">
      <c r="A41" s="449"/>
      <c r="B41" s="420"/>
      <c r="C41" s="420"/>
      <c r="D41" s="420" t="s">
        <v>196</v>
      </c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0"/>
      <c r="Y41" s="420"/>
      <c r="Z41" s="420"/>
      <c r="AA41" s="420"/>
      <c r="AB41" s="420"/>
      <c r="AC41" s="262"/>
      <c r="AD41" s="107"/>
      <c r="AE41" s="262"/>
      <c r="AF41" s="107"/>
      <c r="AG41" s="107"/>
      <c r="AH41" s="107"/>
      <c r="AI41" s="107"/>
      <c r="AJ41" s="107"/>
      <c r="AL41" s="241"/>
      <c r="AM41" s="241"/>
      <c r="AN41" s="241"/>
      <c r="AO41" s="241"/>
      <c r="AP41" s="241"/>
      <c r="AQ41" s="241"/>
    </row>
    <row r="42" spans="1:43" s="261" customFormat="1" ht="7.5" customHeight="1">
      <c r="A42" s="449"/>
      <c r="B42" s="420"/>
      <c r="C42" s="420"/>
      <c r="D42" s="420" t="s">
        <v>197</v>
      </c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420"/>
      <c r="U42" s="420"/>
      <c r="V42" s="420"/>
      <c r="W42" s="420"/>
      <c r="X42" s="420"/>
      <c r="Y42" s="420"/>
      <c r="Z42" s="420"/>
      <c r="AA42" s="420"/>
      <c r="AB42" s="420"/>
      <c r="AC42" s="262"/>
      <c r="AD42" s="107"/>
      <c r="AE42" s="262"/>
      <c r="AF42" s="107"/>
      <c r="AG42" s="107"/>
      <c r="AH42" s="107"/>
      <c r="AI42" s="107"/>
      <c r="AJ42" s="107"/>
      <c r="AL42" s="241"/>
      <c r="AM42" s="241"/>
      <c r="AN42" s="241"/>
      <c r="AO42" s="241"/>
      <c r="AP42" s="241"/>
      <c r="AQ42" s="241"/>
    </row>
    <row r="43" spans="1:43" s="261" customFormat="1" ht="7.5" customHeight="1">
      <c r="A43" s="449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420"/>
      <c r="U43" s="420"/>
      <c r="V43" s="420"/>
      <c r="W43" s="420"/>
      <c r="X43" s="420"/>
      <c r="Y43" s="420"/>
      <c r="Z43" s="420"/>
      <c r="AA43" s="420"/>
      <c r="AB43" s="420"/>
      <c r="AC43" s="262"/>
      <c r="AD43" s="107"/>
      <c r="AE43" s="262"/>
      <c r="AF43" s="107"/>
      <c r="AG43" s="107"/>
      <c r="AH43" s="107"/>
      <c r="AI43" s="107"/>
      <c r="AJ43" s="107"/>
      <c r="AL43" s="241"/>
      <c r="AM43" s="241"/>
      <c r="AN43" s="241"/>
      <c r="AO43" s="241"/>
      <c r="AP43" s="241"/>
      <c r="AQ43" s="241"/>
    </row>
    <row r="44" spans="1:43" s="261" customFormat="1" ht="7.5" customHeight="1">
      <c r="A44" s="449"/>
      <c r="B44" s="420"/>
      <c r="C44" s="418" t="s">
        <v>216</v>
      </c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420"/>
      <c r="U44" s="420"/>
      <c r="V44" s="420"/>
      <c r="W44" s="420"/>
      <c r="X44" s="420"/>
      <c r="Y44" s="420"/>
      <c r="Z44" s="420"/>
      <c r="AA44" s="420"/>
      <c r="AB44" s="420"/>
      <c r="AC44" s="262"/>
      <c r="AD44" s="107"/>
      <c r="AE44" s="262"/>
      <c r="AF44" s="107"/>
      <c r="AG44" s="431">
        <f>SUM(AG45+AG46+AG47+AG48)</f>
        <v>0</v>
      </c>
      <c r="AH44" s="107"/>
      <c r="AI44" s="431">
        <f>SUM(AI45+AI46+AI47+AI48)</f>
        <v>0</v>
      </c>
      <c r="AJ44" s="107"/>
      <c r="AL44" s="241"/>
      <c r="AM44" s="241"/>
      <c r="AN44" s="241"/>
      <c r="AO44" s="241"/>
      <c r="AP44" s="241"/>
      <c r="AQ44" s="241"/>
    </row>
    <row r="45" spans="1:43" s="261" customFormat="1" ht="7.5" customHeight="1">
      <c r="A45" s="449"/>
      <c r="B45" s="420"/>
      <c r="C45" s="420"/>
      <c r="D45" s="420" t="s">
        <v>198</v>
      </c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420"/>
      <c r="U45" s="420"/>
      <c r="V45" s="420"/>
      <c r="W45" s="420"/>
      <c r="X45" s="420"/>
      <c r="Y45" s="420"/>
      <c r="Z45" s="420"/>
      <c r="AA45" s="420"/>
      <c r="AB45" s="420"/>
      <c r="AC45" s="262"/>
      <c r="AD45" s="107"/>
      <c r="AE45" s="262"/>
      <c r="AF45" s="107"/>
      <c r="AG45" s="107"/>
      <c r="AH45" s="107"/>
      <c r="AI45" s="107"/>
      <c r="AJ45" s="107"/>
      <c r="AL45" s="241"/>
      <c r="AM45" s="241"/>
      <c r="AN45" s="241"/>
      <c r="AO45" s="241"/>
      <c r="AP45" s="241"/>
      <c r="AQ45" s="241"/>
    </row>
    <row r="46" spans="1:43" s="261" customFormat="1" ht="7.5" customHeight="1">
      <c r="A46" s="449"/>
      <c r="B46" s="420"/>
      <c r="C46" s="420"/>
      <c r="D46" s="420" t="s">
        <v>199</v>
      </c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420"/>
      <c r="U46" s="420"/>
      <c r="V46" s="420"/>
      <c r="W46" s="420"/>
      <c r="X46" s="420"/>
      <c r="Y46" s="420"/>
      <c r="Z46" s="420"/>
      <c r="AA46" s="420"/>
      <c r="AB46" s="420"/>
      <c r="AC46" s="262"/>
      <c r="AD46" s="107"/>
      <c r="AE46" s="262"/>
      <c r="AF46" s="107"/>
      <c r="AG46" s="107"/>
      <c r="AH46" s="107"/>
      <c r="AI46" s="107"/>
      <c r="AJ46" s="107"/>
      <c r="AL46" s="241"/>
      <c r="AM46" s="241"/>
      <c r="AN46" s="241"/>
      <c r="AO46" s="241"/>
      <c r="AP46" s="241"/>
      <c r="AQ46" s="241"/>
    </row>
    <row r="47" spans="1:43" s="261" customFormat="1" ht="7.5" customHeight="1">
      <c r="A47" s="449"/>
      <c r="B47" s="420"/>
      <c r="C47" s="420"/>
      <c r="D47" s="420" t="s">
        <v>196</v>
      </c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420"/>
      <c r="U47" s="420"/>
      <c r="V47" s="420"/>
      <c r="W47" s="420"/>
      <c r="X47" s="420"/>
      <c r="Y47" s="420"/>
      <c r="Z47" s="420"/>
      <c r="AA47" s="420"/>
      <c r="AB47" s="420"/>
      <c r="AC47" s="262"/>
      <c r="AD47" s="107"/>
      <c r="AE47" s="262"/>
      <c r="AF47" s="107"/>
      <c r="AG47" s="107"/>
      <c r="AH47" s="107"/>
      <c r="AI47" s="107"/>
      <c r="AJ47" s="107"/>
      <c r="AL47" s="241"/>
      <c r="AM47" s="241"/>
      <c r="AN47" s="241"/>
      <c r="AO47" s="241"/>
      <c r="AP47" s="241"/>
      <c r="AQ47" s="241"/>
    </row>
    <row r="48" spans="1:43" s="261" customFormat="1" ht="7.5" customHeight="1">
      <c r="A48" s="449"/>
      <c r="B48" s="420"/>
      <c r="C48" s="420"/>
      <c r="D48" s="420" t="s">
        <v>197</v>
      </c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0"/>
      <c r="AC48" s="262"/>
      <c r="AD48" s="107"/>
      <c r="AE48" s="262"/>
      <c r="AF48" s="107"/>
      <c r="AG48" s="107"/>
      <c r="AH48" s="107"/>
      <c r="AI48" s="107"/>
      <c r="AJ48" s="107"/>
      <c r="AL48" s="241"/>
      <c r="AM48" s="241"/>
      <c r="AN48" s="241"/>
      <c r="AO48" s="241"/>
      <c r="AP48" s="241"/>
      <c r="AQ48" s="241"/>
    </row>
    <row r="49" spans="1:48" s="261" customFormat="1" ht="7.5" customHeight="1">
      <c r="A49" s="449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262"/>
      <c r="AD49" s="107"/>
      <c r="AE49" s="262"/>
      <c r="AF49" s="107"/>
      <c r="AG49" s="107"/>
      <c r="AH49" s="107"/>
      <c r="AI49" s="107"/>
      <c r="AJ49" s="107"/>
      <c r="AL49" s="241"/>
      <c r="AM49" s="241"/>
      <c r="AN49" s="241"/>
      <c r="AO49" s="241"/>
      <c r="AP49" s="241"/>
      <c r="AQ49" s="241"/>
    </row>
    <row r="50" spans="1:48" s="261" customFormat="1" ht="7.5" customHeight="1">
      <c r="A50" s="449"/>
      <c r="B50" s="451" t="s">
        <v>202</v>
      </c>
      <c r="C50" s="452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2"/>
      <c r="Q50" s="452"/>
      <c r="R50" s="452"/>
      <c r="S50" s="452"/>
      <c r="T50" s="452"/>
      <c r="U50" s="452"/>
      <c r="V50" s="452"/>
      <c r="W50" s="452"/>
      <c r="X50" s="452"/>
      <c r="Y50" s="452"/>
      <c r="Z50" s="452"/>
      <c r="AA50" s="452"/>
      <c r="AB50" s="452"/>
      <c r="AC50" s="262"/>
      <c r="AD50" s="107"/>
      <c r="AE50" s="262"/>
      <c r="AF50" s="107"/>
      <c r="AG50" s="434">
        <f>SUM(AG39+AG44)</f>
        <v>0</v>
      </c>
      <c r="AH50" s="107"/>
      <c r="AI50" s="434">
        <f>SUM(AI39+AI44)</f>
        <v>0</v>
      </c>
      <c r="AJ50" s="107"/>
      <c r="AL50" s="241"/>
      <c r="AM50" s="241"/>
      <c r="AN50" s="241"/>
      <c r="AO50" s="241"/>
      <c r="AP50" s="241"/>
      <c r="AQ50" s="241"/>
    </row>
    <row r="51" spans="1:48" s="261" customFormat="1" ht="7.5" customHeight="1">
      <c r="A51" s="449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262"/>
      <c r="AD51" s="107"/>
      <c r="AE51" s="262"/>
      <c r="AF51" s="107"/>
      <c r="AG51" s="107"/>
      <c r="AH51" s="107"/>
      <c r="AI51" s="107"/>
      <c r="AJ51" s="107"/>
      <c r="AL51" s="241"/>
      <c r="AM51" s="241"/>
      <c r="AN51" s="241"/>
      <c r="AO51" s="241"/>
      <c r="AP51" s="241"/>
      <c r="AQ51" s="241"/>
    </row>
    <row r="52" spans="1:48" s="261" customFormat="1" ht="7.5" customHeight="1">
      <c r="A52" s="449"/>
      <c r="B52" s="450" t="s">
        <v>90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262"/>
      <c r="AD52" s="107"/>
      <c r="AE52" s="262"/>
      <c r="AF52" s="107"/>
      <c r="AG52" s="157"/>
      <c r="AH52" s="107"/>
      <c r="AI52" s="157"/>
      <c r="AJ52" s="107"/>
      <c r="AL52" s="241"/>
      <c r="AM52" s="241"/>
      <c r="AN52" s="241"/>
      <c r="AO52" s="241"/>
      <c r="AP52" s="241"/>
      <c r="AQ52" s="241"/>
    </row>
    <row r="53" spans="1:48" s="261" customFormat="1" ht="7.5" customHeight="1">
      <c r="A53" s="449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262"/>
      <c r="AD53" s="107"/>
      <c r="AE53" s="262"/>
      <c r="AF53" s="107"/>
      <c r="AG53" s="107"/>
      <c r="AH53" s="107"/>
      <c r="AI53" s="107"/>
      <c r="AJ53" s="107"/>
      <c r="AL53" s="241"/>
      <c r="AM53" s="241"/>
      <c r="AN53" s="241"/>
      <c r="AO53" s="241"/>
      <c r="AP53" s="241"/>
      <c r="AQ53" s="241"/>
    </row>
    <row r="54" spans="1:48" s="261" customFormat="1" ht="7.5" customHeight="1">
      <c r="A54" s="449"/>
      <c r="B54" s="450" t="s">
        <v>91</v>
      </c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  <c r="Z54" s="450"/>
      <c r="AA54" s="450"/>
      <c r="AB54" s="450"/>
      <c r="AC54" s="262"/>
      <c r="AD54" s="107"/>
      <c r="AE54" s="262"/>
      <c r="AF54" s="107"/>
      <c r="AG54" s="434">
        <f>SUM(AG20+AG52)</f>
        <v>0</v>
      </c>
      <c r="AH54" s="107"/>
      <c r="AI54" s="434">
        <f>SUM(AI20+AI52)</f>
        <v>0</v>
      </c>
      <c r="AJ54" s="107"/>
      <c r="AL54" s="241"/>
      <c r="AM54" s="241"/>
      <c r="AN54" s="241"/>
      <c r="AO54" s="241"/>
      <c r="AP54" s="241"/>
      <c r="AQ54" s="241"/>
    </row>
    <row r="55" spans="1:48" s="261" customFormat="1" ht="7.5" customHeight="1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58"/>
      <c r="AH55" s="158"/>
      <c r="AI55" s="158"/>
      <c r="AJ55" s="158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</row>
    <row r="56" spans="1:48" s="261" customFormat="1" ht="7.5" customHeight="1"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L56" s="241"/>
      <c r="AM56" s="241"/>
      <c r="AN56" s="241"/>
      <c r="AO56" s="241"/>
      <c r="AP56" s="241"/>
      <c r="AQ56" s="241"/>
    </row>
    <row r="57" spans="1:48" s="261" customFormat="1" ht="7.5" customHeight="1"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L57" s="241"/>
      <c r="AM57" s="241"/>
      <c r="AN57" s="241"/>
      <c r="AO57" s="241"/>
      <c r="AP57" s="241"/>
      <c r="AQ57" s="241"/>
    </row>
    <row r="58" spans="1:48" s="261" customFormat="1" ht="7.5" customHeight="1"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L58" s="241"/>
      <c r="AM58" s="241"/>
      <c r="AN58" s="241"/>
      <c r="AO58" s="241"/>
      <c r="AP58" s="241"/>
      <c r="AQ58" s="241"/>
    </row>
    <row r="59" spans="1:48" s="261" customFormat="1" ht="7.5" customHeight="1"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L59" s="241"/>
      <c r="AM59" s="241"/>
      <c r="AN59" s="241"/>
      <c r="AO59" s="241"/>
      <c r="AP59" s="241"/>
      <c r="AQ59" s="241"/>
    </row>
    <row r="60" spans="1:48" s="261" customFormat="1" ht="7.5" customHeight="1"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L60" s="241"/>
      <c r="AM60" s="241"/>
      <c r="AN60" s="241"/>
      <c r="AO60" s="241"/>
      <c r="AP60" s="241"/>
      <c r="AQ60" s="241"/>
    </row>
    <row r="61" spans="1:48" s="261" customFormat="1" ht="7.5" customHeight="1"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L61" s="241"/>
      <c r="AM61" s="241"/>
      <c r="AN61" s="241"/>
      <c r="AO61" s="241"/>
      <c r="AP61" s="241"/>
      <c r="AQ61" s="241"/>
    </row>
    <row r="62" spans="1:48" s="261" customFormat="1" ht="7.5" customHeight="1"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L62" s="241"/>
      <c r="AM62" s="241"/>
      <c r="AN62" s="241"/>
      <c r="AO62" s="241"/>
      <c r="AP62" s="241"/>
      <c r="AQ62" s="241"/>
    </row>
    <row r="63" spans="1:48" s="261" customFormat="1" ht="7.5" customHeight="1"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L63" s="241"/>
      <c r="AM63" s="241"/>
      <c r="AN63" s="241"/>
      <c r="AO63" s="241"/>
      <c r="AP63" s="241"/>
      <c r="AQ63" s="241"/>
    </row>
    <row r="64" spans="1:48" s="261" customFormat="1" ht="7.5" customHeight="1">
      <c r="B64" s="186" t="s">
        <v>21</v>
      </c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  <c r="R64" s="186"/>
      <c r="S64" s="186"/>
      <c r="T64" s="186"/>
      <c r="U64" s="186"/>
      <c r="V64" s="186"/>
      <c r="W64" s="186"/>
      <c r="X64" s="186"/>
      <c r="Y64" s="186"/>
      <c r="Z64" s="186"/>
      <c r="AA64" s="186"/>
      <c r="AB64" s="186"/>
      <c r="AC64" s="165"/>
      <c r="AD64" s="165"/>
      <c r="AE64" s="165"/>
      <c r="AF64" s="165"/>
      <c r="AG64" s="165"/>
      <c r="AH64" s="165"/>
      <c r="AI64" s="165"/>
      <c r="AJ64" s="165"/>
      <c r="AL64" s="241"/>
      <c r="AM64" s="241"/>
      <c r="AN64" s="241"/>
      <c r="AO64" s="241"/>
      <c r="AP64" s="241"/>
      <c r="AQ64" s="241"/>
    </row>
    <row r="65" spans="1:43" s="261" customFormat="1" ht="7.5" customHeight="1">
      <c r="A65" s="245" t="s">
        <v>257</v>
      </c>
      <c r="B65" s="186"/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  <c r="R65" s="186"/>
      <c r="S65" s="186"/>
      <c r="T65" s="186"/>
      <c r="U65" s="186"/>
      <c r="V65" s="186"/>
      <c r="W65" s="186"/>
      <c r="X65" s="186"/>
      <c r="Y65" s="186"/>
      <c r="Z65" s="186"/>
      <c r="AA65" s="186"/>
      <c r="AB65" s="186"/>
      <c r="AC65" s="165"/>
      <c r="AD65" s="165"/>
      <c r="AE65" s="165"/>
      <c r="AF65" s="165"/>
      <c r="AG65" s="165"/>
      <c r="AH65" s="165"/>
      <c r="AI65" s="165"/>
      <c r="AJ65" s="165"/>
      <c r="AL65" s="241"/>
      <c r="AM65" s="241"/>
      <c r="AN65" s="241"/>
      <c r="AO65" s="241"/>
      <c r="AP65" s="241"/>
      <c r="AQ65" s="241"/>
    </row>
    <row r="66" spans="1:43" s="261" customFormat="1" ht="7.5" customHeight="1">
      <c r="B66" s="186"/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  <c r="R66" s="186"/>
      <c r="S66" s="186"/>
      <c r="T66" s="186"/>
      <c r="U66" s="186"/>
      <c r="V66" s="186"/>
      <c r="W66" s="186"/>
      <c r="X66" s="186"/>
      <c r="Y66" s="186"/>
      <c r="Z66" s="186"/>
      <c r="AA66" s="186"/>
      <c r="AB66" s="186"/>
      <c r="AC66" s="165"/>
      <c r="AD66" s="165"/>
      <c r="AE66" s="165"/>
      <c r="AF66" s="165"/>
      <c r="AG66" s="165"/>
      <c r="AH66" s="165"/>
      <c r="AI66" s="165"/>
      <c r="AJ66" s="165"/>
      <c r="AL66" s="241"/>
      <c r="AM66" s="241"/>
      <c r="AN66" s="241"/>
      <c r="AO66" s="241"/>
      <c r="AP66" s="241"/>
      <c r="AQ66" s="241"/>
    </row>
    <row r="67" spans="1:43" s="261" customFormat="1" ht="7.5" customHeight="1">
      <c r="B67" s="186"/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86"/>
      <c r="Z67" s="186"/>
      <c r="AA67" s="186"/>
      <c r="AB67" s="186"/>
      <c r="AC67" s="165"/>
      <c r="AD67" s="165"/>
      <c r="AE67" s="165"/>
      <c r="AF67" s="165"/>
      <c r="AG67" s="165"/>
      <c r="AH67" s="165"/>
      <c r="AI67" s="165"/>
      <c r="AJ67" s="165"/>
      <c r="AL67" s="241"/>
      <c r="AM67" s="241"/>
      <c r="AN67" s="241"/>
      <c r="AO67" s="241"/>
      <c r="AP67" s="241"/>
      <c r="AQ67" s="241"/>
    </row>
    <row r="68" spans="1:43" s="261" customFormat="1" ht="7.5" customHeight="1">
      <c r="B68" s="186" t="s">
        <v>31</v>
      </c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  <c r="X68" s="186"/>
      <c r="Y68" s="186"/>
      <c r="Z68" s="186"/>
      <c r="AA68" s="186"/>
      <c r="AB68" s="186"/>
      <c r="AC68" s="165"/>
      <c r="AD68" s="165"/>
      <c r="AE68" s="165"/>
      <c r="AF68" s="165"/>
      <c r="AG68" s="165"/>
      <c r="AH68" s="165"/>
      <c r="AI68" s="165"/>
      <c r="AJ68" s="165"/>
      <c r="AL68" s="241"/>
      <c r="AM68" s="241"/>
      <c r="AN68" s="241"/>
      <c r="AO68" s="241"/>
      <c r="AP68" s="241"/>
      <c r="AQ68" s="241"/>
    </row>
    <row r="69" spans="1:43" s="261" customFormat="1" ht="7.5" customHeight="1">
      <c r="B69" s="262" t="s">
        <v>92</v>
      </c>
      <c r="C69" s="262"/>
      <c r="D69" s="262"/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  <c r="AF69" s="262"/>
      <c r="AG69" s="262"/>
      <c r="AH69" s="262"/>
      <c r="AI69" s="262"/>
      <c r="AJ69" s="262"/>
      <c r="AL69" s="241"/>
      <c r="AM69" s="241"/>
      <c r="AN69" s="241"/>
      <c r="AO69" s="241"/>
      <c r="AP69" s="241"/>
      <c r="AQ69" s="241"/>
    </row>
    <row r="70" spans="1:43" s="261" customFormat="1" ht="11.1" customHeight="1">
      <c r="AL70" s="241"/>
      <c r="AM70" s="241"/>
      <c r="AN70" s="241"/>
      <c r="AO70" s="241"/>
      <c r="AP70" s="241"/>
      <c r="AQ70" s="241"/>
    </row>
    <row r="71" spans="1:43" s="261" customFormat="1" ht="11.1" customHeight="1">
      <c r="AL71" s="241"/>
      <c r="AM71" s="241"/>
      <c r="AN71" s="241"/>
      <c r="AO71" s="241"/>
      <c r="AP71" s="241"/>
      <c r="AQ71" s="241"/>
    </row>
    <row r="72" spans="1:43" s="261" customFormat="1" ht="11.1" customHeight="1">
      <c r="AL72" s="241"/>
      <c r="AM72" s="241"/>
      <c r="AN72" s="241"/>
      <c r="AO72" s="241"/>
      <c r="AP72" s="241"/>
      <c r="AQ72" s="241"/>
    </row>
    <row r="73" spans="1:43" s="261" customFormat="1" ht="11.1" customHeight="1">
      <c r="AL73" s="241"/>
      <c r="AM73" s="241"/>
      <c r="AN73" s="241"/>
      <c r="AO73" s="241"/>
      <c r="AP73" s="241"/>
      <c r="AQ73" s="241"/>
    </row>
    <row r="74" spans="1:43" s="261" customFormat="1" ht="11.1" customHeight="1">
      <c r="AL74" s="241"/>
      <c r="AM74" s="241"/>
      <c r="AN74" s="241"/>
      <c r="AO74" s="241"/>
      <c r="AP74" s="241"/>
      <c r="AQ74" s="241"/>
    </row>
    <row r="75" spans="1:43" s="261" customFormat="1" ht="11.1" customHeight="1">
      <c r="AL75" s="241"/>
      <c r="AM75" s="241"/>
      <c r="AN75" s="241"/>
      <c r="AO75" s="241"/>
      <c r="AP75" s="241"/>
      <c r="AQ75" s="241"/>
    </row>
    <row r="76" spans="1:43" s="261" customFormat="1" ht="11.1" customHeight="1">
      <c r="AL76" s="241"/>
      <c r="AM76" s="241"/>
      <c r="AN76" s="241"/>
      <c r="AO76" s="241"/>
      <c r="AP76" s="241"/>
      <c r="AQ76" s="241"/>
    </row>
    <row r="77" spans="1:43" s="261" customFormat="1" ht="11.1" customHeight="1">
      <c r="AL77" s="241"/>
      <c r="AM77" s="241"/>
      <c r="AN77" s="241"/>
      <c r="AO77" s="241"/>
      <c r="AP77" s="241"/>
      <c r="AQ77" s="241"/>
    </row>
    <row r="78" spans="1:43" s="261" customFormat="1" ht="11.1" customHeight="1">
      <c r="AL78" s="241"/>
      <c r="AM78" s="241"/>
      <c r="AN78" s="241"/>
      <c r="AO78" s="241"/>
      <c r="AP78" s="241"/>
      <c r="AQ78" s="241"/>
    </row>
    <row r="79" spans="1:43" s="261" customFormat="1" ht="11.1" customHeight="1">
      <c r="AL79" s="241"/>
      <c r="AM79" s="241"/>
      <c r="AN79" s="241"/>
      <c r="AO79" s="241"/>
      <c r="AP79" s="241"/>
      <c r="AQ79" s="241"/>
    </row>
    <row r="80" spans="1:43" s="261" customFormat="1" ht="11.1" customHeight="1">
      <c r="AL80" s="241"/>
      <c r="AM80" s="241"/>
      <c r="AN80" s="241"/>
      <c r="AO80" s="241"/>
      <c r="AP80" s="241"/>
      <c r="AQ80" s="241"/>
    </row>
    <row r="81" spans="38:43" s="261" customFormat="1" ht="11.1" customHeight="1">
      <c r="AL81" s="241"/>
      <c r="AM81" s="241"/>
      <c r="AN81" s="241"/>
      <c r="AO81" s="241"/>
      <c r="AP81" s="241"/>
      <c r="AQ81" s="241"/>
    </row>
    <row r="82" spans="38:43" s="261" customFormat="1" ht="11.1" customHeight="1">
      <c r="AL82" s="241"/>
      <c r="AM82" s="241"/>
      <c r="AN82" s="241"/>
      <c r="AO82" s="241"/>
      <c r="AP82" s="241"/>
      <c r="AQ82" s="241"/>
    </row>
    <row r="83" spans="38:43" s="261" customFormat="1" ht="11.1" customHeight="1">
      <c r="AL83" s="241"/>
      <c r="AM83" s="241"/>
      <c r="AN83" s="241"/>
      <c r="AO83" s="241"/>
      <c r="AP83" s="241"/>
      <c r="AQ83" s="241"/>
    </row>
    <row r="84" spans="38:43" s="261" customFormat="1" ht="11.1" customHeight="1">
      <c r="AL84" s="241"/>
      <c r="AM84" s="241"/>
      <c r="AN84" s="241"/>
      <c r="AO84" s="241"/>
      <c r="AP84" s="241"/>
      <c r="AQ84" s="241"/>
    </row>
    <row r="85" spans="38:43" s="261" customFormat="1" ht="11.1" customHeight="1">
      <c r="AL85" s="241"/>
      <c r="AM85" s="241"/>
      <c r="AN85" s="241"/>
      <c r="AO85" s="241"/>
      <c r="AP85" s="241"/>
      <c r="AQ85" s="241"/>
    </row>
    <row r="86" spans="38:43" s="261" customFormat="1" ht="11.1" customHeight="1">
      <c r="AL86" s="241"/>
      <c r="AM86" s="241"/>
      <c r="AN86" s="241"/>
      <c r="AO86" s="241"/>
      <c r="AP86" s="241"/>
      <c r="AQ86" s="241"/>
    </row>
    <row r="87" spans="38:43" s="261" customFormat="1" ht="11.1" customHeight="1">
      <c r="AL87" s="241"/>
      <c r="AM87" s="241"/>
      <c r="AN87" s="241"/>
      <c r="AO87" s="241"/>
      <c r="AP87" s="241"/>
      <c r="AQ87" s="241"/>
    </row>
    <row r="88" spans="38:43" s="261" customFormat="1" ht="11.1" customHeight="1">
      <c r="AL88" s="241"/>
      <c r="AM88" s="241"/>
      <c r="AN88" s="241"/>
      <c r="AO88" s="241"/>
      <c r="AP88" s="241"/>
      <c r="AQ88" s="241"/>
    </row>
    <row r="89" spans="38:43" s="261" customFormat="1" ht="11.1" customHeight="1">
      <c r="AL89" s="241"/>
      <c r="AM89" s="241"/>
      <c r="AN89" s="241"/>
      <c r="AO89" s="241"/>
      <c r="AP89" s="241"/>
      <c r="AQ89" s="241"/>
    </row>
    <row r="90" spans="38:43" s="261" customFormat="1" ht="11.1" customHeight="1">
      <c r="AL90" s="241"/>
      <c r="AM90" s="241"/>
      <c r="AN90" s="241"/>
      <c r="AO90" s="241"/>
      <c r="AP90" s="241"/>
      <c r="AQ90" s="241"/>
    </row>
    <row r="91" spans="38:43" s="261" customFormat="1" ht="11.1" customHeight="1">
      <c r="AL91" s="241"/>
      <c r="AM91" s="241"/>
      <c r="AN91" s="241"/>
      <c r="AO91" s="241"/>
      <c r="AP91" s="241"/>
      <c r="AQ91" s="241"/>
    </row>
    <row r="92" spans="38:43" s="261" customFormat="1" ht="11.1" customHeight="1">
      <c r="AL92" s="241"/>
      <c r="AM92" s="241"/>
      <c r="AN92" s="241"/>
      <c r="AO92" s="241"/>
      <c r="AP92" s="241"/>
      <c r="AQ92" s="241"/>
    </row>
    <row r="93" spans="38:43" s="261" customFormat="1" ht="11.1" customHeight="1">
      <c r="AL93" s="241"/>
      <c r="AM93" s="241"/>
      <c r="AN93" s="241"/>
      <c r="AO93" s="241"/>
      <c r="AP93" s="241"/>
      <c r="AQ93" s="241"/>
    </row>
    <row r="94" spans="38:43" s="261" customFormat="1" ht="11.1" customHeight="1">
      <c r="AL94" s="241"/>
      <c r="AM94" s="241"/>
      <c r="AN94" s="241"/>
      <c r="AO94" s="241"/>
      <c r="AP94" s="241"/>
      <c r="AQ94" s="241"/>
    </row>
    <row r="95" spans="38:43" s="261" customFormat="1" ht="11.1" customHeight="1">
      <c r="AL95" s="241"/>
      <c r="AM95" s="241"/>
      <c r="AN95" s="241"/>
      <c r="AO95" s="241"/>
      <c r="AP95" s="241"/>
      <c r="AQ95" s="241"/>
    </row>
    <row r="96" spans="38:43" s="261" customFormat="1" ht="11.1" customHeight="1">
      <c r="AL96" s="241"/>
      <c r="AM96" s="241"/>
      <c r="AN96" s="241"/>
      <c r="AO96" s="241"/>
      <c r="AP96" s="241"/>
      <c r="AQ96" s="241"/>
    </row>
    <row r="97" spans="38:43" s="261" customFormat="1" ht="11.1" customHeight="1">
      <c r="AL97" s="241"/>
      <c r="AM97" s="241"/>
      <c r="AN97" s="241"/>
      <c r="AO97" s="241"/>
      <c r="AP97" s="241"/>
      <c r="AQ97" s="241"/>
    </row>
    <row r="98" spans="38:43" s="261" customFormat="1" ht="11.1" customHeight="1">
      <c r="AL98" s="241"/>
      <c r="AM98" s="241"/>
      <c r="AN98" s="241"/>
      <c r="AO98" s="241"/>
      <c r="AP98" s="241"/>
      <c r="AQ98" s="241"/>
    </row>
    <row r="99" spans="38:43" s="261" customFormat="1" ht="11.1" customHeight="1">
      <c r="AL99" s="241"/>
      <c r="AM99" s="241"/>
      <c r="AN99" s="241"/>
      <c r="AO99" s="241"/>
      <c r="AP99" s="241"/>
      <c r="AQ99" s="241"/>
    </row>
    <row r="100" spans="38:43" s="261" customFormat="1" ht="11.1" customHeight="1">
      <c r="AL100" s="241"/>
      <c r="AM100" s="241"/>
      <c r="AN100" s="241"/>
      <c r="AO100" s="241"/>
      <c r="AP100" s="241"/>
      <c r="AQ100" s="241"/>
    </row>
    <row r="101" spans="38:43" s="261" customFormat="1" ht="11.1" customHeight="1">
      <c r="AL101" s="241"/>
      <c r="AM101" s="241"/>
      <c r="AN101" s="241"/>
      <c r="AO101" s="241"/>
      <c r="AP101" s="241"/>
      <c r="AQ101" s="241"/>
    </row>
    <row r="102" spans="38:43" s="261" customFormat="1" ht="11.1" customHeight="1">
      <c r="AL102" s="241"/>
      <c r="AM102" s="241"/>
      <c r="AN102" s="241"/>
      <c r="AO102" s="241"/>
      <c r="AP102" s="241"/>
      <c r="AQ102" s="241"/>
    </row>
    <row r="103" spans="38:43" s="261" customFormat="1" ht="11.1" customHeight="1">
      <c r="AL103" s="241"/>
      <c r="AM103" s="241"/>
      <c r="AN103" s="241"/>
      <c r="AO103" s="241"/>
      <c r="AP103" s="241"/>
      <c r="AQ103" s="241"/>
    </row>
    <row r="104" spans="38:43" s="261" customFormat="1" ht="11.1" customHeight="1">
      <c r="AL104" s="241"/>
      <c r="AM104" s="241"/>
      <c r="AN104" s="241"/>
      <c r="AO104" s="241"/>
      <c r="AP104" s="241"/>
      <c r="AQ104" s="241"/>
    </row>
    <row r="105" spans="38:43" s="261" customFormat="1" ht="11.1" customHeight="1">
      <c r="AL105" s="241"/>
      <c r="AM105" s="241"/>
      <c r="AN105" s="241"/>
      <c r="AO105" s="241"/>
      <c r="AP105" s="241"/>
      <c r="AQ105" s="241"/>
    </row>
    <row r="106" spans="38:43" s="261" customFormat="1" ht="11.1" customHeight="1">
      <c r="AL106" s="241"/>
      <c r="AM106" s="241"/>
      <c r="AN106" s="241"/>
      <c r="AO106" s="241"/>
      <c r="AP106" s="241"/>
      <c r="AQ106" s="241"/>
    </row>
    <row r="107" spans="38:43" s="261" customFormat="1" ht="11.25">
      <c r="AL107" s="241"/>
      <c r="AM107" s="241"/>
      <c r="AN107" s="241"/>
      <c r="AO107" s="241"/>
      <c r="AP107" s="241"/>
      <c r="AQ107" s="241"/>
    </row>
    <row r="108" spans="38:43" s="261" customFormat="1" ht="11.25">
      <c r="AL108" s="241"/>
      <c r="AM108" s="241"/>
      <c r="AN108" s="241"/>
      <c r="AO108" s="241"/>
      <c r="AP108" s="241"/>
      <c r="AQ108" s="241"/>
    </row>
    <row r="109" spans="38:43" s="261" customFormat="1" ht="11.25">
      <c r="AL109" s="241"/>
      <c r="AM109" s="241"/>
      <c r="AN109" s="241"/>
      <c r="AO109" s="241"/>
      <c r="AP109" s="241"/>
      <c r="AQ109" s="241"/>
    </row>
    <row r="110" spans="38:43" s="261" customFormat="1" ht="11.25">
      <c r="AL110" s="241"/>
      <c r="AM110" s="241"/>
      <c r="AN110" s="241"/>
      <c r="AO110" s="241"/>
      <c r="AP110" s="241"/>
      <c r="AQ110" s="241"/>
    </row>
    <row r="111" spans="38:43" s="261" customFormat="1" ht="11.25">
      <c r="AL111" s="241"/>
      <c r="AM111" s="241"/>
      <c r="AN111" s="241"/>
      <c r="AO111" s="241"/>
      <c r="AP111" s="241"/>
      <c r="AQ111" s="241"/>
    </row>
    <row r="112" spans="38:43" s="261" customFormat="1" ht="11.25">
      <c r="AL112" s="241"/>
      <c r="AM112" s="241"/>
      <c r="AN112" s="241"/>
      <c r="AO112" s="241"/>
      <c r="AP112" s="241"/>
      <c r="AQ112" s="241"/>
    </row>
    <row r="113" spans="38:43" s="261" customFormat="1" ht="11.25">
      <c r="AL113" s="241"/>
      <c r="AM113" s="241"/>
      <c r="AN113" s="241"/>
      <c r="AO113" s="241"/>
      <c r="AP113" s="241"/>
      <c r="AQ113" s="241"/>
    </row>
    <row r="114" spans="38:43" s="261" customFormat="1" ht="11.25">
      <c r="AL114" s="241"/>
      <c r="AM114" s="241"/>
      <c r="AN114" s="241"/>
      <c r="AO114" s="241"/>
      <c r="AP114" s="241"/>
      <c r="AQ114" s="241"/>
    </row>
    <row r="115" spans="38:43" s="261" customFormat="1" ht="11.25">
      <c r="AL115" s="241"/>
      <c r="AM115" s="241"/>
      <c r="AN115" s="241"/>
      <c r="AO115" s="241"/>
      <c r="AP115" s="241"/>
      <c r="AQ115" s="241"/>
    </row>
    <row r="116" spans="38:43" s="261" customFormat="1" ht="11.25">
      <c r="AL116" s="241"/>
      <c r="AM116" s="241"/>
      <c r="AN116" s="241"/>
      <c r="AO116" s="241"/>
      <c r="AP116" s="241"/>
      <c r="AQ116" s="241"/>
    </row>
    <row r="117" spans="38:43" s="261" customFormat="1" ht="11.25">
      <c r="AL117" s="241"/>
      <c r="AM117" s="241"/>
      <c r="AN117" s="241"/>
      <c r="AO117" s="241"/>
      <c r="AP117" s="241"/>
      <c r="AQ117" s="241"/>
    </row>
    <row r="118" spans="38:43" s="261" customFormat="1" ht="11.25">
      <c r="AL118" s="241"/>
      <c r="AM118" s="241"/>
      <c r="AN118" s="241"/>
      <c r="AO118" s="241"/>
      <c r="AP118" s="241"/>
      <c r="AQ118" s="241"/>
    </row>
    <row r="119" spans="38:43" s="261" customFormat="1" ht="11.25">
      <c r="AL119" s="241"/>
      <c r="AM119" s="241"/>
      <c r="AN119" s="241"/>
      <c r="AO119" s="241"/>
      <c r="AP119" s="241"/>
      <c r="AQ119" s="241"/>
    </row>
    <row r="120" spans="38:43" s="261" customFormat="1" ht="11.25">
      <c r="AL120" s="241"/>
      <c r="AM120" s="241"/>
      <c r="AN120" s="241"/>
      <c r="AO120" s="241"/>
      <c r="AP120" s="241"/>
      <c r="AQ120" s="241"/>
    </row>
    <row r="121" spans="38:43" s="261" customFormat="1" ht="11.25">
      <c r="AL121" s="241"/>
      <c r="AM121" s="241"/>
      <c r="AN121" s="241"/>
      <c r="AO121" s="241"/>
      <c r="AP121" s="241"/>
      <c r="AQ121" s="241"/>
    </row>
    <row r="122" spans="38:43" s="261" customFormat="1" ht="11.25">
      <c r="AL122" s="241"/>
      <c r="AM122" s="241"/>
      <c r="AN122" s="241"/>
      <c r="AO122" s="241"/>
      <c r="AP122" s="241"/>
      <c r="AQ122" s="241"/>
    </row>
    <row r="123" spans="38:43" s="261" customFormat="1" ht="11.25">
      <c r="AL123" s="241"/>
      <c r="AM123" s="241"/>
      <c r="AN123" s="241"/>
      <c r="AO123" s="241"/>
      <c r="AP123" s="241"/>
      <c r="AQ123" s="241"/>
    </row>
    <row r="124" spans="38:43" s="261" customFormat="1" ht="11.25">
      <c r="AL124" s="241"/>
      <c r="AM124" s="241"/>
      <c r="AN124" s="241"/>
      <c r="AO124" s="241"/>
      <c r="AP124" s="241"/>
      <c r="AQ124" s="241"/>
    </row>
    <row r="125" spans="38:43" s="261" customFormat="1" ht="11.25">
      <c r="AL125" s="241"/>
      <c r="AM125" s="241"/>
      <c r="AN125" s="241"/>
      <c r="AO125" s="241"/>
      <c r="AP125" s="241"/>
      <c r="AQ125" s="241"/>
    </row>
    <row r="126" spans="38:43" s="261" customFormat="1" ht="11.25">
      <c r="AL126" s="241"/>
      <c r="AM126" s="241"/>
      <c r="AN126" s="241"/>
      <c r="AO126" s="241"/>
      <c r="AP126" s="241"/>
      <c r="AQ126" s="241"/>
    </row>
    <row r="127" spans="38:43" s="261" customFormat="1" ht="11.25">
      <c r="AL127" s="241"/>
      <c r="AM127" s="241"/>
      <c r="AN127" s="241"/>
      <c r="AO127" s="241"/>
      <c r="AP127" s="241"/>
      <c r="AQ127" s="241"/>
    </row>
    <row r="128" spans="38:43" s="261" customFormat="1" ht="11.25">
      <c r="AL128" s="241"/>
      <c r="AM128" s="241"/>
      <c r="AN128" s="241"/>
      <c r="AO128" s="241"/>
      <c r="AP128" s="241"/>
      <c r="AQ128" s="241"/>
    </row>
    <row r="129" spans="38:43" s="261" customFormat="1" ht="11.25">
      <c r="AL129" s="241"/>
      <c r="AM129" s="241"/>
      <c r="AN129" s="241"/>
      <c r="AO129" s="241"/>
      <c r="AP129" s="241"/>
      <c r="AQ129" s="241"/>
    </row>
    <row r="130" spans="38:43" s="261" customFormat="1" ht="11.25">
      <c r="AL130" s="241"/>
      <c r="AM130" s="241"/>
      <c r="AN130" s="241"/>
      <c r="AO130" s="241"/>
      <c r="AP130" s="241"/>
      <c r="AQ130" s="241"/>
    </row>
    <row r="131" spans="38:43" s="261" customFormat="1" ht="11.25">
      <c r="AL131" s="241"/>
      <c r="AM131" s="241"/>
      <c r="AN131" s="241"/>
      <c r="AO131" s="241"/>
      <c r="AP131" s="241"/>
      <c r="AQ131" s="241"/>
    </row>
    <row r="132" spans="38:43" s="261" customFormat="1" ht="11.25">
      <c r="AL132" s="241"/>
      <c r="AM132" s="241"/>
      <c r="AN132" s="241"/>
      <c r="AO132" s="241"/>
      <c r="AP132" s="241"/>
      <c r="AQ132" s="241"/>
    </row>
    <row r="133" spans="38:43" s="261" customFormat="1" ht="11.25">
      <c r="AL133" s="241"/>
      <c r="AM133" s="241"/>
      <c r="AN133" s="241"/>
      <c r="AO133" s="241"/>
      <c r="AP133" s="241"/>
      <c r="AQ133" s="241"/>
    </row>
    <row r="134" spans="38:43" s="261" customFormat="1" ht="11.25">
      <c r="AL134" s="241"/>
      <c r="AM134" s="241"/>
      <c r="AN134" s="241"/>
      <c r="AO134" s="241"/>
      <c r="AP134" s="241"/>
      <c r="AQ134" s="241"/>
    </row>
    <row r="135" spans="38:43" s="261" customFormat="1" ht="11.25">
      <c r="AL135" s="241"/>
      <c r="AM135" s="241"/>
      <c r="AN135" s="241"/>
      <c r="AO135" s="241"/>
      <c r="AP135" s="241"/>
      <c r="AQ135" s="241"/>
    </row>
    <row r="136" spans="38:43" s="261" customFormat="1" ht="11.25">
      <c r="AL136" s="241"/>
      <c r="AM136" s="241"/>
      <c r="AN136" s="241"/>
      <c r="AO136" s="241"/>
      <c r="AP136" s="241"/>
      <c r="AQ136" s="241"/>
    </row>
    <row r="137" spans="38:43" s="261" customFormat="1" ht="11.25">
      <c r="AL137" s="241"/>
      <c r="AM137" s="241"/>
      <c r="AN137" s="241"/>
      <c r="AO137" s="241"/>
      <c r="AP137" s="241"/>
      <c r="AQ137" s="241"/>
    </row>
    <row r="138" spans="38:43" s="261" customFormat="1" ht="11.25">
      <c r="AL138" s="241"/>
      <c r="AM138" s="241"/>
      <c r="AN138" s="241"/>
      <c r="AO138" s="241"/>
      <c r="AP138" s="241"/>
      <c r="AQ138" s="241"/>
    </row>
    <row r="139" spans="38:43" s="261" customFormat="1" ht="11.25">
      <c r="AL139" s="241"/>
      <c r="AM139" s="241"/>
      <c r="AN139" s="241"/>
      <c r="AO139" s="241"/>
      <c r="AP139" s="241"/>
      <c r="AQ139" s="241"/>
    </row>
    <row r="140" spans="38:43" s="261" customFormat="1" ht="11.25">
      <c r="AL140" s="241"/>
      <c r="AM140" s="241"/>
      <c r="AN140" s="241"/>
      <c r="AO140" s="241"/>
      <c r="AP140" s="241"/>
      <c r="AQ140" s="241"/>
    </row>
    <row r="141" spans="38:43" s="261" customFormat="1" ht="11.25">
      <c r="AL141" s="241"/>
      <c r="AM141" s="241"/>
      <c r="AN141" s="241"/>
      <c r="AO141" s="241"/>
      <c r="AP141" s="241"/>
      <c r="AQ141" s="241"/>
    </row>
    <row r="142" spans="38:43" s="261" customFormat="1" ht="11.25">
      <c r="AL142" s="241"/>
      <c r="AM142" s="241"/>
      <c r="AN142" s="241"/>
      <c r="AO142" s="241"/>
      <c r="AP142" s="241"/>
      <c r="AQ142" s="241"/>
    </row>
    <row r="143" spans="38:43" s="261" customFormat="1" ht="11.25">
      <c r="AL143" s="241"/>
      <c r="AM143" s="241"/>
      <c r="AN143" s="241"/>
      <c r="AO143" s="241"/>
      <c r="AP143" s="241"/>
      <c r="AQ143" s="241"/>
    </row>
    <row r="144" spans="38:43" s="261" customFormat="1" ht="11.25">
      <c r="AL144" s="241"/>
      <c r="AM144" s="241"/>
      <c r="AN144" s="241"/>
      <c r="AO144" s="241"/>
      <c r="AP144" s="241"/>
      <c r="AQ144" s="241"/>
    </row>
    <row r="145" spans="38:43" s="261" customFormat="1" ht="11.25">
      <c r="AL145" s="241"/>
      <c r="AM145" s="241"/>
      <c r="AN145" s="241"/>
      <c r="AO145" s="241"/>
      <c r="AP145" s="241"/>
      <c r="AQ145" s="241"/>
    </row>
    <row r="146" spans="38:43" s="261" customFormat="1" ht="11.25">
      <c r="AL146" s="241"/>
      <c r="AM146" s="241"/>
      <c r="AN146" s="241"/>
      <c r="AO146" s="241"/>
      <c r="AP146" s="241"/>
      <c r="AQ146" s="241"/>
    </row>
    <row r="147" spans="38:43" s="261" customFormat="1" ht="11.25">
      <c r="AL147" s="241"/>
      <c r="AM147" s="241"/>
      <c r="AN147" s="241"/>
      <c r="AO147" s="241"/>
      <c r="AP147" s="241"/>
      <c r="AQ147" s="241"/>
    </row>
    <row r="148" spans="38:43" s="261" customFormat="1" ht="11.25">
      <c r="AL148" s="241"/>
      <c r="AM148" s="241"/>
      <c r="AN148" s="241"/>
      <c r="AO148" s="241"/>
      <c r="AP148" s="241"/>
      <c r="AQ148" s="241"/>
    </row>
    <row r="149" spans="38:43" s="261" customFormat="1" ht="11.25">
      <c r="AL149" s="241"/>
      <c r="AM149" s="241"/>
      <c r="AN149" s="241"/>
      <c r="AO149" s="241"/>
      <c r="AP149" s="241"/>
      <c r="AQ149" s="241"/>
    </row>
    <row r="150" spans="38:43" s="261" customFormat="1" ht="11.25">
      <c r="AL150" s="241"/>
      <c r="AM150" s="241"/>
      <c r="AN150" s="241"/>
      <c r="AO150" s="241"/>
      <c r="AP150" s="241"/>
      <c r="AQ150" s="241"/>
    </row>
    <row r="151" spans="38:43" s="261" customFormat="1" ht="11.25">
      <c r="AL151" s="241"/>
      <c r="AM151" s="241"/>
      <c r="AN151" s="241"/>
      <c r="AO151" s="241"/>
      <c r="AP151" s="241"/>
      <c r="AQ151" s="241"/>
    </row>
    <row r="152" spans="38:43" s="261" customFormat="1" ht="11.25">
      <c r="AL152" s="241"/>
      <c r="AM152" s="241"/>
      <c r="AN152" s="241"/>
      <c r="AO152" s="241"/>
      <c r="AP152" s="241"/>
      <c r="AQ152" s="241"/>
    </row>
    <row r="153" spans="38:43" s="261" customFormat="1" ht="11.25">
      <c r="AL153" s="241"/>
      <c r="AM153" s="241"/>
      <c r="AN153" s="241"/>
      <c r="AO153" s="241"/>
      <c r="AP153" s="241"/>
      <c r="AQ153" s="241"/>
    </row>
    <row r="154" spans="38:43" s="261" customFormat="1" ht="11.25">
      <c r="AL154" s="241"/>
      <c r="AM154" s="241"/>
      <c r="AN154" s="241"/>
      <c r="AO154" s="241"/>
      <c r="AP154" s="241"/>
      <c r="AQ154" s="241"/>
    </row>
    <row r="155" spans="38:43" s="261" customFormat="1" ht="11.25">
      <c r="AL155" s="241"/>
      <c r="AM155" s="241"/>
      <c r="AN155" s="241"/>
      <c r="AO155" s="241"/>
      <c r="AP155" s="241"/>
      <c r="AQ155" s="241"/>
    </row>
    <row r="156" spans="38:43" s="261" customFormat="1" ht="11.25">
      <c r="AL156" s="241"/>
      <c r="AM156" s="241"/>
      <c r="AN156" s="241"/>
      <c r="AO156" s="241"/>
      <c r="AP156" s="241"/>
      <c r="AQ156" s="241"/>
    </row>
    <row r="157" spans="38:43" s="261" customFormat="1" ht="11.25">
      <c r="AL157" s="241"/>
      <c r="AM157" s="241"/>
      <c r="AN157" s="241"/>
      <c r="AO157" s="241"/>
      <c r="AP157" s="241"/>
      <c r="AQ157" s="241"/>
    </row>
    <row r="158" spans="38:43" s="261" customFormat="1" ht="11.25">
      <c r="AL158" s="241"/>
      <c r="AM158" s="241"/>
      <c r="AN158" s="241"/>
      <c r="AO158" s="241"/>
      <c r="AP158" s="241"/>
      <c r="AQ158" s="241"/>
    </row>
    <row r="159" spans="38:43" s="261" customFormat="1" ht="11.25">
      <c r="AL159" s="241"/>
      <c r="AM159" s="241"/>
      <c r="AN159" s="241"/>
      <c r="AO159" s="241"/>
      <c r="AP159" s="241"/>
      <c r="AQ159" s="241"/>
    </row>
    <row r="160" spans="38:43" s="261" customFormat="1" ht="11.25">
      <c r="AL160" s="241"/>
      <c r="AM160" s="241"/>
      <c r="AN160" s="241"/>
      <c r="AO160" s="241"/>
      <c r="AP160" s="241"/>
      <c r="AQ160" s="241"/>
    </row>
    <row r="161" spans="38:43" s="261" customFormat="1" ht="11.25">
      <c r="AL161" s="241"/>
      <c r="AM161" s="241"/>
      <c r="AN161" s="241"/>
      <c r="AO161" s="241"/>
      <c r="AP161" s="241"/>
      <c r="AQ161" s="241"/>
    </row>
    <row r="162" spans="38:43" s="261" customFormat="1" ht="11.25">
      <c r="AL162" s="241"/>
      <c r="AM162" s="241"/>
      <c r="AN162" s="241"/>
      <c r="AO162" s="241"/>
      <c r="AP162" s="241"/>
      <c r="AQ162" s="241"/>
    </row>
    <row r="163" spans="38:43" s="261" customFormat="1" ht="11.25">
      <c r="AL163" s="241"/>
      <c r="AM163" s="241"/>
      <c r="AN163" s="241"/>
      <c r="AO163" s="241"/>
      <c r="AP163" s="241"/>
      <c r="AQ163" s="241"/>
    </row>
    <row r="164" spans="38:43" s="261" customFormat="1" ht="11.25">
      <c r="AL164" s="241"/>
      <c r="AM164" s="241"/>
      <c r="AN164" s="241"/>
      <c r="AO164" s="241"/>
      <c r="AP164" s="241"/>
      <c r="AQ164" s="241"/>
    </row>
    <row r="165" spans="38:43" s="261" customFormat="1" ht="11.25">
      <c r="AL165" s="241"/>
      <c r="AM165" s="241"/>
      <c r="AN165" s="241"/>
      <c r="AO165" s="241"/>
      <c r="AP165" s="241"/>
      <c r="AQ165" s="241"/>
    </row>
    <row r="166" spans="38:43" s="261" customFormat="1" ht="11.25">
      <c r="AL166" s="241"/>
      <c r="AM166" s="241"/>
      <c r="AN166" s="241"/>
      <c r="AO166" s="241"/>
      <c r="AP166" s="241"/>
      <c r="AQ166" s="241"/>
    </row>
    <row r="167" spans="38:43" s="261" customFormat="1" ht="11.25">
      <c r="AL167" s="241"/>
      <c r="AM167" s="241"/>
      <c r="AN167" s="241"/>
      <c r="AO167" s="241"/>
      <c r="AP167" s="241"/>
      <c r="AQ167" s="241"/>
    </row>
    <row r="168" spans="38:43" s="261" customFormat="1" ht="11.25">
      <c r="AL168" s="241"/>
      <c r="AM168" s="241"/>
      <c r="AN168" s="241"/>
      <c r="AO168" s="241"/>
      <c r="AP168" s="241"/>
      <c r="AQ168" s="241"/>
    </row>
    <row r="169" spans="38:43" s="261" customFormat="1" ht="11.25">
      <c r="AL169" s="241"/>
      <c r="AM169" s="241"/>
      <c r="AN169" s="241"/>
      <c r="AO169" s="241"/>
      <c r="AP169" s="241"/>
      <c r="AQ169" s="241"/>
    </row>
    <row r="170" spans="38:43" s="261" customFormat="1" ht="11.25">
      <c r="AL170" s="241"/>
      <c r="AM170" s="241"/>
      <c r="AN170" s="241"/>
      <c r="AO170" s="241"/>
      <c r="AP170" s="241"/>
      <c r="AQ170" s="241"/>
    </row>
    <row r="171" spans="38:43" s="261" customFormat="1" ht="11.25">
      <c r="AL171" s="241"/>
      <c r="AM171" s="241"/>
      <c r="AN171" s="241"/>
      <c r="AO171" s="241"/>
      <c r="AP171" s="241"/>
      <c r="AQ171" s="241"/>
    </row>
    <row r="172" spans="38:43" s="261" customFormat="1" ht="11.25">
      <c r="AL172" s="241"/>
      <c r="AM172" s="241"/>
      <c r="AN172" s="241"/>
      <c r="AO172" s="241"/>
      <c r="AP172" s="241"/>
      <c r="AQ172" s="241"/>
    </row>
    <row r="173" spans="38:43" s="261" customFormat="1" ht="11.25">
      <c r="AL173" s="241"/>
      <c r="AM173" s="241"/>
      <c r="AN173" s="241"/>
      <c r="AO173" s="241"/>
      <c r="AP173" s="241"/>
      <c r="AQ173" s="241"/>
    </row>
    <row r="174" spans="38:43" s="261" customFormat="1" ht="11.25">
      <c r="AL174" s="241"/>
      <c r="AM174" s="241"/>
      <c r="AN174" s="241"/>
      <c r="AO174" s="241"/>
      <c r="AP174" s="241"/>
      <c r="AQ174" s="241"/>
    </row>
    <row r="175" spans="38:43" s="261" customFormat="1" ht="11.25">
      <c r="AL175" s="241"/>
      <c r="AM175" s="241"/>
      <c r="AN175" s="241"/>
      <c r="AO175" s="241"/>
      <c r="AP175" s="241"/>
      <c r="AQ175" s="241"/>
    </row>
    <row r="176" spans="38:43" s="261" customFormat="1" ht="11.25">
      <c r="AL176" s="241"/>
      <c r="AM176" s="241"/>
      <c r="AN176" s="241"/>
      <c r="AO176" s="241"/>
      <c r="AP176" s="241"/>
      <c r="AQ176" s="241"/>
    </row>
    <row r="177" spans="38:43" s="261" customFormat="1" ht="11.25">
      <c r="AL177" s="241"/>
      <c r="AM177" s="241"/>
      <c r="AN177" s="241"/>
      <c r="AO177" s="241"/>
      <c r="AP177" s="241"/>
      <c r="AQ177" s="241"/>
    </row>
    <row r="178" spans="38:43" s="261" customFormat="1" ht="11.25">
      <c r="AL178" s="241"/>
      <c r="AM178" s="241"/>
      <c r="AN178" s="241"/>
      <c r="AO178" s="241"/>
      <c r="AP178" s="241"/>
      <c r="AQ178" s="241"/>
    </row>
    <row r="179" spans="38:43" s="261" customFormat="1" ht="11.25">
      <c r="AL179" s="241"/>
      <c r="AM179" s="241"/>
      <c r="AN179" s="241"/>
      <c r="AO179" s="241"/>
      <c r="AP179" s="241"/>
      <c r="AQ179" s="241"/>
    </row>
    <row r="180" spans="38:43" s="261" customFormat="1" ht="11.25">
      <c r="AL180" s="241"/>
      <c r="AM180" s="241"/>
      <c r="AN180" s="241"/>
      <c r="AO180" s="241"/>
      <c r="AP180" s="241"/>
      <c r="AQ180" s="241"/>
    </row>
    <row r="181" spans="38:43" s="261" customFormat="1" ht="11.25">
      <c r="AL181" s="241"/>
      <c r="AM181" s="241"/>
      <c r="AN181" s="241"/>
      <c r="AO181" s="241"/>
      <c r="AP181" s="241"/>
      <c r="AQ181" s="241"/>
    </row>
    <row r="182" spans="38:43" s="261" customFormat="1" ht="11.25">
      <c r="AL182" s="241"/>
      <c r="AM182" s="241"/>
      <c r="AN182" s="241"/>
      <c r="AO182" s="241"/>
      <c r="AP182" s="241"/>
      <c r="AQ182" s="241"/>
    </row>
    <row r="183" spans="38:43" s="261" customFormat="1" ht="11.25">
      <c r="AL183" s="241"/>
      <c r="AM183" s="241"/>
      <c r="AN183" s="241"/>
      <c r="AO183" s="241"/>
      <c r="AP183" s="241"/>
      <c r="AQ183" s="241"/>
    </row>
    <row r="184" spans="38:43" s="261" customFormat="1" ht="11.25">
      <c r="AL184" s="241"/>
      <c r="AM184" s="241"/>
      <c r="AN184" s="241"/>
      <c r="AO184" s="241"/>
      <c r="AP184" s="241"/>
      <c r="AQ184" s="241"/>
    </row>
    <row r="185" spans="38:43" s="261" customFormat="1" ht="11.25">
      <c r="AL185" s="241"/>
      <c r="AM185" s="241"/>
      <c r="AN185" s="241"/>
      <c r="AO185" s="241"/>
      <c r="AP185" s="241"/>
      <c r="AQ185" s="241"/>
    </row>
    <row r="186" spans="38:43" s="261" customFormat="1" ht="11.25">
      <c r="AL186" s="241"/>
      <c r="AM186" s="241"/>
      <c r="AN186" s="241"/>
      <c r="AO186" s="241"/>
      <c r="AP186" s="241"/>
      <c r="AQ186" s="241"/>
    </row>
    <row r="187" spans="38:43" s="261" customFormat="1" ht="11.25">
      <c r="AL187" s="241"/>
      <c r="AM187" s="241"/>
      <c r="AN187" s="241"/>
      <c r="AO187" s="241"/>
      <c r="AP187" s="241"/>
      <c r="AQ187" s="241"/>
    </row>
    <row r="188" spans="38:43" s="261" customFormat="1" ht="11.25">
      <c r="AL188" s="241"/>
      <c r="AM188" s="241"/>
      <c r="AN188" s="241"/>
      <c r="AO188" s="241"/>
      <c r="AP188" s="241"/>
      <c r="AQ188" s="241"/>
    </row>
    <row r="189" spans="38:43" s="261" customFormat="1" ht="11.25">
      <c r="AL189" s="241"/>
      <c r="AM189" s="241"/>
      <c r="AN189" s="241"/>
      <c r="AO189" s="241"/>
      <c r="AP189" s="241"/>
      <c r="AQ189" s="241"/>
    </row>
    <row r="190" spans="38:43" s="261" customFormat="1" ht="11.25">
      <c r="AL190" s="241"/>
      <c r="AM190" s="241"/>
      <c r="AN190" s="241"/>
      <c r="AO190" s="241"/>
      <c r="AP190" s="241"/>
      <c r="AQ190" s="241"/>
    </row>
    <row r="191" spans="38:43" s="261" customFormat="1" ht="11.25">
      <c r="AL191" s="241"/>
      <c r="AM191" s="241"/>
      <c r="AN191" s="241"/>
      <c r="AO191" s="241"/>
      <c r="AP191" s="241"/>
      <c r="AQ191" s="241"/>
    </row>
    <row r="192" spans="38:43" s="261" customFormat="1" ht="11.25">
      <c r="AL192" s="241"/>
      <c r="AM192" s="241"/>
      <c r="AN192" s="241"/>
      <c r="AO192" s="241"/>
      <c r="AP192" s="241"/>
      <c r="AQ192" s="241"/>
    </row>
    <row r="193" spans="38:43" s="261" customFormat="1" ht="11.25">
      <c r="AL193" s="241"/>
      <c r="AM193" s="241"/>
      <c r="AN193" s="241"/>
      <c r="AO193" s="241"/>
      <c r="AP193" s="241"/>
      <c r="AQ193" s="241"/>
    </row>
    <row r="194" spans="38:43" s="261" customFormat="1" ht="11.25">
      <c r="AL194" s="241"/>
      <c r="AM194" s="241"/>
      <c r="AN194" s="241"/>
      <c r="AO194" s="241"/>
      <c r="AP194" s="241"/>
      <c r="AQ194" s="241"/>
    </row>
    <row r="195" spans="38:43" s="261" customFormat="1" ht="11.25">
      <c r="AL195" s="241"/>
      <c r="AM195" s="241"/>
      <c r="AN195" s="241"/>
      <c r="AO195" s="241"/>
      <c r="AP195" s="241"/>
      <c r="AQ195" s="241"/>
    </row>
    <row r="196" spans="38:43" s="261" customFormat="1" ht="11.25">
      <c r="AL196" s="241"/>
      <c r="AM196" s="241"/>
      <c r="AN196" s="241"/>
      <c r="AO196" s="241"/>
      <c r="AP196" s="241"/>
      <c r="AQ196" s="241"/>
    </row>
    <row r="197" spans="38:43" s="261" customFormat="1" ht="11.25">
      <c r="AL197" s="241"/>
      <c r="AM197" s="241"/>
      <c r="AN197" s="241"/>
      <c r="AO197" s="241"/>
      <c r="AP197" s="241"/>
      <c r="AQ197" s="241"/>
    </row>
    <row r="198" spans="38:43" s="261" customFormat="1" ht="11.25">
      <c r="AL198" s="241"/>
      <c r="AM198" s="241"/>
      <c r="AN198" s="241"/>
      <c r="AO198" s="241"/>
      <c r="AP198" s="241"/>
      <c r="AQ198" s="241"/>
    </row>
    <row r="199" spans="38:43" s="261" customFormat="1" ht="11.25">
      <c r="AL199" s="241"/>
      <c r="AM199" s="241"/>
      <c r="AN199" s="241"/>
      <c r="AO199" s="241"/>
      <c r="AP199" s="241"/>
      <c r="AQ199" s="241"/>
    </row>
    <row r="200" spans="38:43" s="261" customFormat="1" ht="11.25">
      <c r="AL200" s="241"/>
      <c r="AM200" s="241"/>
      <c r="AN200" s="241"/>
      <c r="AO200" s="241"/>
      <c r="AP200" s="241"/>
      <c r="AQ200" s="241"/>
    </row>
    <row r="201" spans="38:43" s="261" customFormat="1" ht="11.25">
      <c r="AL201" s="241"/>
      <c r="AM201" s="241"/>
      <c r="AN201" s="241"/>
      <c r="AO201" s="241"/>
      <c r="AP201" s="241"/>
      <c r="AQ201" s="241"/>
    </row>
    <row r="202" spans="38:43" s="261" customFormat="1" ht="11.25">
      <c r="AL202" s="241"/>
      <c r="AM202" s="241"/>
      <c r="AN202" s="241"/>
      <c r="AO202" s="241"/>
      <c r="AP202" s="241"/>
      <c r="AQ202" s="241"/>
    </row>
    <row r="203" spans="38:43" s="261" customFormat="1" ht="11.25">
      <c r="AL203" s="241"/>
      <c r="AM203" s="241"/>
      <c r="AN203" s="241"/>
      <c r="AO203" s="241"/>
      <c r="AP203" s="241"/>
      <c r="AQ203" s="241"/>
    </row>
    <row r="204" spans="38:43" s="261" customFormat="1" ht="11.25">
      <c r="AL204" s="241"/>
      <c r="AM204" s="241"/>
      <c r="AN204" s="241"/>
      <c r="AO204" s="241"/>
      <c r="AP204" s="241"/>
      <c r="AQ204" s="241"/>
    </row>
    <row r="205" spans="38:43" s="261" customFormat="1" ht="11.25">
      <c r="AL205" s="241"/>
      <c r="AM205" s="241"/>
      <c r="AN205" s="241"/>
      <c r="AO205" s="241"/>
      <c r="AP205" s="241"/>
      <c r="AQ205" s="241"/>
    </row>
    <row r="206" spans="38:43" s="261" customFormat="1" ht="11.25">
      <c r="AL206" s="241"/>
      <c r="AM206" s="241"/>
      <c r="AN206" s="241"/>
      <c r="AO206" s="241"/>
      <c r="AP206" s="241"/>
      <c r="AQ206" s="241"/>
    </row>
    <row r="207" spans="38:43" s="261" customFormat="1" ht="11.25">
      <c r="AL207" s="241"/>
      <c r="AM207" s="241"/>
      <c r="AN207" s="241"/>
      <c r="AO207" s="241"/>
      <c r="AP207" s="241"/>
      <c r="AQ207" s="241"/>
    </row>
    <row r="208" spans="38:43" s="261" customFormat="1" ht="11.25">
      <c r="AL208" s="241"/>
      <c r="AM208" s="241"/>
      <c r="AN208" s="241"/>
      <c r="AO208" s="241"/>
      <c r="AP208" s="241"/>
      <c r="AQ208" s="241"/>
    </row>
    <row r="209" spans="38:43" s="261" customFormat="1" ht="11.25">
      <c r="AL209" s="241"/>
      <c r="AM209" s="241"/>
      <c r="AN209" s="241"/>
      <c r="AO209" s="241"/>
      <c r="AP209" s="241"/>
      <c r="AQ209" s="241"/>
    </row>
    <row r="210" spans="38:43" s="261" customFormat="1" ht="11.25">
      <c r="AL210" s="241"/>
      <c r="AM210" s="241"/>
      <c r="AN210" s="241"/>
      <c r="AO210" s="241"/>
      <c r="AP210" s="241"/>
      <c r="AQ210" s="241"/>
    </row>
    <row r="211" spans="38:43" s="261" customFormat="1" ht="11.25">
      <c r="AL211" s="241"/>
      <c r="AM211" s="241"/>
      <c r="AN211" s="241"/>
      <c r="AO211" s="241"/>
      <c r="AP211" s="241"/>
      <c r="AQ211" s="241"/>
    </row>
    <row r="212" spans="38:43" s="261" customFormat="1" ht="11.25">
      <c r="AL212" s="241"/>
      <c r="AM212" s="241"/>
      <c r="AN212" s="241"/>
      <c r="AO212" s="241"/>
      <c r="AP212" s="241"/>
      <c r="AQ212" s="241"/>
    </row>
    <row r="213" spans="38:43" s="261" customFormat="1" ht="11.25">
      <c r="AL213" s="241"/>
      <c r="AM213" s="241"/>
      <c r="AN213" s="241"/>
      <c r="AO213" s="241"/>
      <c r="AP213" s="241"/>
      <c r="AQ213" s="241"/>
    </row>
    <row r="214" spans="38:43" s="261" customFormat="1" ht="11.25">
      <c r="AL214" s="241"/>
      <c r="AM214" s="241"/>
      <c r="AN214" s="241"/>
      <c r="AO214" s="241"/>
      <c r="AP214" s="241"/>
      <c r="AQ214" s="241"/>
    </row>
    <row r="215" spans="38:43" s="261" customFormat="1" ht="11.25">
      <c r="AL215" s="241"/>
      <c r="AM215" s="241"/>
      <c r="AN215" s="241"/>
      <c r="AO215" s="241"/>
      <c r="AP215" s="241"/>
      <c r="AQ215" s="241"/>
    </row>
    <row r="216" spans="38:43" s="261" customFormat="1" ht="11.25">
      <c r="AL216" s="241"/>
      <c r="AM216" s="241"/>
      <c r="AN216" s="241"/>
      <c r="AO216" s="241"/>
      <c r="AP216" s="241"/>
      <c r="AQ216" s="241"/>
    </row>
    <row r="217" spans="38:43" s="261" customFormat="1" ht="11.25">
      <c r="AL217" s="241"/>
      <c r="AM217" s="241"/>
      <c r="AN217" s="241"/>
      <c r="AO217" s="241"/>
      <c r="AP217" s="241"/>
      <c r="AQ217" s="241"/>
    </row>
    <row r="218" spans="38:43" s="261" customFormat="1" ht="11.25">
      <c r="AL218" s="241"/>
      <c r="AM218" s="241"/>
      <c r="AN218" s="241"/>
      <c r="AO218" s="241"/>
      <c r="AP218" s="241"/>
      <c r="AQ218" s="241"/>
    </row>
    <row r="219" spans="38:43" s="261" customFormat="1" ht="11.25">
      <c r="AL219" s="241"/>
      <c r="AM219" s="241"/>
      <c r="AN219" s="241"/>
      <c r="AO219" s="241"/>
      <c r="AP219" s="241"/>
      <c r="AQ219" s="241"/>
    </row>
    <row r="220" spans="38:43" s="261" customFormat="1" ht="11.25">
      <c r="AL220" s="241"/>
      <c r="AM220" s="241"/>
      <c r="AN220" s="241"/>
      <c r="AO220" s="241"/>
      <c r="AP220" s="241"/>
      <c r="AQ220" s="241"/>
    </row>
    <row r="221" spans="38:43" s="261" customFormat="1" ht="11.25">
      <c r="AL221" s="241"/>
      <c r="AM221" s="241"/>
      <c r="AN221" s="241"/>
      <c r="AO221" s="241"/>
      <c r="AP221" s="241"/>
      <c r="AQ221" s="241"/>
    </row>
    <row r="222" spans="38:43" s="261" customFormat="1" ht="11.25">
      <c r="AL222" s="241"/>
      <c r="AM222" s="241"/>
      <c r="AN222" s="241"/>
      <c r="AO222" s="241"/>
      <c r="AP222" s="241"/>
      <c r="AQ222" s="241"/>
    </row>
    <row r="223" spans="38:43" s="261" customFormat="1" ht="11.25">
      <c r="AL223" s="241"/>
      <c r="AM223" s="241"/>
      <c r="AN223" s="241"/>
      <c r="AO223" s="241"/>
      <c r="AP223" s="241"/>
      <c r="AQ223" s="241"/>
    </row>
    <row r="224" spans="38:43" s="261" customFormat="1" ht="11.25">
      <c r="AL224" s="241"/>
      <c r="AM224" s="241"/>
      <c r="AN224" s="241"/>
      <c r="AO224" s="241"/>
      <c r="AP224" s="241"/>
      <c r="AQ224" s="241"/>
    </row>
    <row r="225" spans="38:43" s="261" customFormat="1" ht="11.25">
      <c r="AL225" s="241"/>
      <c r="AM225" s="241"/>
      <c r="AN225" s="241"/>
      <c r="AO225" s="241"/>
      <c r="AP225" s="241"/>
      <c r="AQ225" s="241"/>
    </row>
    <row r="226" spans="38:43" s="261" customFormat="1" ht="11.25">
      <c r="AL226" s="241"/>
      <c r="AM226" s="241"/>
      <c r="AN226" s="241"/>
      <c r="AO226" s="241"/>
      <c r="AP226" s="241"/>
      <c r="AQ226" s="241"/>
    </row>
    <row r="227" spans="38:43" s="261" customFormat="1" ht="11.25">
      <c r="AL227" s="241"/>
      <c r="AM227" s="241"/>
      <c r="AN227" s="241"/>
      <c r="AO227" s="241"/>
      <c r="AP227" s="241"/>
      <c r="AQ227" s="241"/>
    </row>
    <row r="228" spans="38:43" s="261" customFormat="1" ht="11.25">
      <c r="AL228" s="241"/>
      <c r="AM228" s="241"/>
      <c r="AN228" s="241"/>
      <c r="AO228" s="241"/>
      <c r="AP228" s="241"/>
      <c r="AQ228" s="241"/>
    </row>
    <row r="229" spans="38:43" s="261" customFormat="1" ht="11.25">
      <c r="AL229" s="241"/>
      <c r="AM229" s="241"/>
      <c r="AN229" s="241"/>
      <c r="AO229" s="241"/>
      <c r="AP229" s="241"/>
      <c r="AQ229" s="241"/>
    </row>
    <row r="230" spans="38:43" s="261" customFormat="1" ht="11.25">
      <c r="AL230" s="241"/>
      <c r="AM230" s="241"/>
      <c r="AN230" s="241"/>
      <c r="AO230" s="241"/>
      <c r="AP230" s="241"/>
      <c r="AQ230" s="241"/>
    </row>
    <row r="231" spans="38:43" s="261" customFormat="1" ht="11.25">
      <c r="AL231" s="241"/>
      <c r="AM231" s="241"/>
      <c r="AN231" s="241"/>
      <c r="AO231" s="241"/>
      <c r="AP231" s="241"/>
      <c r="AQ231" s="241"/>
    </row>
    <row r="232" spans="38:43" s="261" customFormat="1" ht="11.25">
      <c r="AL232" s="241"/>
      <c r="AM232" s="241"/>
      <c r="AN232" s="241"/>
      <c r="AO232" s="241"/>
      <c r="AP232" s="241"/>
      <c r="AQ232" s="241"/>
    </row>
    <row r="233" spans="38:43" s="261" customFormat="1" ht="11.25">
      <c r="AL233" s="241"/>
      <c r="AM233" s="241"/>
      <c r="AN233" s="241"/>
      <c r="AO233" s="241"/>
      <c r="AP233" s="241"/>
      <c r="AQ233" s="241"/>
    </row>
    <row r="234" spans="38:43" s="261" customFormat="1" ht="11.25">
      <c r="AL234" s="241"/>
      <c r="AM234" s="241"/>
      <c r="AN234" s="241"/>
      <c r="AO234" s="241"/>
      <c r="AP234" s="241"/>
      <c r="AQ234" s="241"/>
    </row>
    <row r="235" spans="38:43" s="261" customFormat="1" ht="11.25">
      <c r="AL235" s="241"/>
      <c r="AM235" s="241"/>
      <c r="AN235" s="241"/>
      <c r="AO235" s="241"/>
      <c r="AP235" s="241"/>
      <c r="AQ235" s="241"/>
    </row>
    <row r="236" spans="38:43" s="261" customFormat="1" ht="11.25">
      <c r="AL236" s="241"/>
      <c r="AM236" s="241"/>
      <c r="AN236" s="241"/>
      <c r="AO236" s="241"/>
      <c r="AP236" s="241"/>
      <c r="AQ236" s="241"/>
    </row>
    <row r="237" spans="38:43" s="261" customFormat="1" ht="11.25">
      <c r="AL237" s="241"/>
      <c r="AM237" s="241"/>
      <c r="AN237" s="241"/>
      <c r="AO237" s="241"/>
      <c r="AP237" s="241"/>
      <c r="AQ237" s="241"/>
    </row>
    <row r="238" spans="38:43" s="261" customFormat="1" ht="11.25">
      <c r="AL238" s="241"/>
      <c r="AM238" s="241"/>
      <c r="AN238" s="241"/>
      <c r="AO238" s="241"/>
      <c r="AP238" s="241"/>
      <c r="AQ238" s="241"/>
    </row>
    <row r="239" spans="38:43" s="261" customFormat="1" ht="11.25">
      <c r="AL239" s="241"/>
      <c r="AM239" s="241"/>
      <c r="AN239" s="241"/>
      <c r="AO239" s="241"/>
      <c r="AP239" s="241"/>
      <c r="AQ239" s="241"/>
    </row>
    <row r="240" spans="38:43" s="261" customFormat="1" ht="11.25">
      <c r="AL240" s="241"/>
      <c r="AM240" s="241"/>
      <c r="AN240" s="241"/>
      <c r="AO240" s="241"/>
      <c r="AP240" s="241"/>
      <c r="AQ240" s="241"/>
    </row>
    <row r="241" spans="38:43" s="261" customFormat="1" ht="11.25">
      <c r="AL241" s="241"/>
      <c r="AM241" s="241"/>
      <c r="AN241" s="241"/>
      <c r="AO241" s="241"/>
      <c r="AP241" s="241"/>
      <c r="AQ241" s="241"/>
    </row>
    <row r="242" spans="38:43" s="261" customFormat="1" ht="11.25">
      <c r="AL242" s="241"/>
      <c r="AM242" s="241"/>
      <c r="AN242" s="241"/>
      <c r="AO242" s="241"/>
      <c r="AP242" s="241"/>
      <c r="AQ242" s="241"/>
    </row>
    <row r="243" spans="38:43" s="261" customFormat="1" ht="11.25">
      <c r="AL243" s="241"/>
      <c r="AM243" s="241"/>
      <c r="AN243" s="241"/>
      <c r="AO243" s="241"/>
      <c r="AP243" s="241"/>
      <c r="AQ243" s="241"/>
    </row>
    <row r="244" spans="38:43" s="261" customFormat="1" ht="11.25">
      <c r="AL244" s="241"/>
      <c r="AM244" s="241"/>
      <c r="AN244" s="241"/>
      <c r="AO244" s="241"/>
      <c r="AP244" s="241"/>
      <c r="AQ244" s="241"/>
    </row>
    <row r="245" spans="38:43" s="261" customFormat="1" ht="11.25">
      <c r="AL245" s="241"/>
      <c r="AM245" s="241"/>
      <c r="AN245" s="241"/>
      <c r="AO245" s="241"/>
      <c r="AP245" s="241"/>
      <c r="AQ245" s="241"/>
    </row>
    <row r="246" spans="38:43" s="261" customFormat="1" ht="11.25">
      <c r="AL246" s="241"/>
      <c r="AM246" s="241"/>
      <c r="AN246" s="241"/>
      <c r="AO246" s="241"/>
      <c r="AP246" s="241"/>
      <c r="AQ246" s="241"/>
    </row>
    <row r="247" spans="38:43" s="261" customFormat="1" ht="11.25">
      <c r="AL247" s="241"/>
      <c r="AM247" s="241"/>
      <c r="AN247" s="241"/>
      <c r="AO247" s="241"/>
      <c r="AP247" s="241"/>
      <c r="AQ247" s="241"/>
    </row>
    <row r="248" spans="38:43" s="261" customFormat="1" ht="11.25">
      <c r="AL248" s="241"/>
      <c r="AM248" s="241"/>
      <c r="AN248" s="241"/>
      <c r="AO248" s="241"/>
      <c r="AP248" s="241"/>
      <c r="AQ248" s="241"/>
    </row>
    <row r="249" spans="38:43" s="261" customFormat="1" ht="11.25">
      <c r="AL249" s="241"/>
      <c r="AM249" s="241"/>
      <c r="AN249" s="241"/>
      <c r="AO249" s="241"/>
      <c r="AP249" s="241"/>
      <c r="AQ249" s="241"/>
    </row>
    <row r="250" spans="38:43" s="261" customFormat="1" ht="11.25">
      <c r="AL250" s="241"/>
      <c r="AM250" s="241"/>
      <c r="AN250" s="241"/>
      <c r="AO250" s="241"/>
      <c r="AP250" s="241"/>
      <c r="AQ250" s="241"/>
    </row>
    <row r="251" spans="38:43" s="261" customFormat="1" ht="11.25">
      <c r="AL251" s="241"/>
      <c r="AM251" s="241"/>
      <c r="AN251" s="241"/>
      <c r="AO251" s="241"/>
      <c r="AP251" s="241"/>
      <c r="AQ251" s="241"/>
    </row>
    <row r="252" spans="38:43" s="261" customFormat="1" ht="11.25">
      <c r="AL252" s="241"/>
      <c r="AM252" s="241"/>
      <c r="AN252" s="241"/>
      <c r="AO252" s="241"/>
      <c r="AP252" s="241"/>
      <c r="AQ252" s="241"/>
    </row>
    <row r="253" spans="38:43" s="261" customFormat="1" ht="11.25">
      <c r="AL253" s="241"/>
      <c r="AM253" s="241"/>
      <c r="AN253" s="241"/>
      <c r="AO253" s="241"/>
      <c r="AP253" s="241"/>
      <c r="AQ253" s="241"/>
    </row>
    <row r="254" spans="38:43" s="261" customFormat="1" ht="11.25">
      <c r="AL254" s="241"/>
      <c r="AM254" s="241"/>
      <c r="AN254" s="241"/>
      <c r="AO254" s="241"/>
      <c r="AP254" s="241"/>
      <c r="AQ254" s="241"/>
    </row>
    <row r="255" spans="38:43" s="261" customFormat="1" ht="11.25">
      <c r="AL255" s="241"/>
      <c r="AM255" s="241"/>
      <c r="AN255" s="241"/>
      <c r="AO255" s="241"/>
      <c r="AP255" s="241"/>
      <c r="AQ255" s="241"/>
    </row>
    <row r="256" spans="38:43" s="261" customFormat="1" ht="11.25">
      <c r="AL256" s="241"/>
      <c r="AM256" s="241"/>
      <c r="AN256" s="241"/>
      <c r="AO256" s="241"/>
      <c r="AP256" s="241"/>
      <c r="AQ256" s="241"/>
    </row>
    <row r="257" spans="38:43" s="261" customFormat="1" ht="11.25">
      <c r="AL257" s="241"/>
      <c r="AM257" s="241"/>
      <c r="AN257" s="241"/>
      <c r="AO257" s="241"/>
      <c r="AP257" s="241"/>
      <c r="AQ257" s="241"/>
    </row>
    <row r="258" spans="38:43" s="261" customFormat="1" ht="11.25">
      <c r="AL258" s="241"/>
      <c r="AM258" s="241"/>
      <c r="AN258" s="241"/>
      <c r="AO258" s="241"/>
      <c r="AP258" s="241"/>
      <c r="AQ258" s="241"/>
    </row>
    <row r="259" spans="38:43" s="261" customFormat="1" ht="11.25">
      <c r="AL259" s="241"/>
      <c r="AM259" s="241"/>
      <c r="AN259" s="241"/>
      <c r="AO259" s="241"/>
      <c r="AP259" s="241"/>
      <c r="AQ259" s="241"/>
    </row>
    <row r="260" spans="38:43" s="261" customFormat="1" ht="11.25">
      <c r="AL260" s="241"/>
      <c r="AM260" s="241"/>
      <c r="AN260" s="241"/>
      <c r="AO260" s="241"/>
      <c r="AP260" s="241"/>
      <c r="AQ260" s="241"/>
    </row>
    <row r="261" spans="38:43" s="261" customFormat="1" ht="11.25">
      <c r="AL261" s="241"/>
      <c r="AM261" s="241"/>
      <c r="AN261" s="241"/>
      <c r="AO261" s="241"/>
      <c r="AP261" s="241"/>
      <c r="AQ261" s="241"/>
    </row>
    <row r="262" spans="38:43" s="261" customFormat="1" ht="11.25">
      <c r="AL262" s="241"/>
      <c r="AM262" s="241"/>
      <c r="AN262" s="241"/>
      <c r="AO262" s="241"/>
      <c r="AP262" s="241"/>
      <c r="AQ262" s="241"/>
    </row>
    <row r="263" spans="38:43" s="261" customFormat="1" ht="11.25">
      <c r="AL263" s="241"/>
      <c r="AM263" s="241"/>
      <c r="AN263" s="241"/>
      <c r="AO263" s="241"/>
      <c r="AP263" s="241"/>
      <c r="AQ263" s="241"/>
    </row>
    <row r="264" spans="38:43" s="261" customFormat="1" ht="11.25">
      <c r="AL264" s="241"/>
      <c r="AM264" s="241"/>
      <c r="AN264" s="241"/>
      <c r="AO264" s="241"/>
      <c r="AP264" s="241"/>
      <c r="AQ264" s="241"/>
    </row>
    <row r="265" spans="38:43" s="261" customFormat="1" ht="11.25">
      <c r="AL265" s="241"/>
      <c r="AM265" s="241"/>
      <c r="AN265" s="241"/>
      <c r="AO265" s="241"/>
      <c r="AP265" s="241"/>
      <c r="AQ265" s="241"/>
    </row>
    <row r="266" spans="38:43" s="261" customFormat="1" ht="11.25">
      <c r="AL266" s="241"/>
      <c r="AM266" s="241"/>
      <c r="AN266" s="241"/>
      <c r="AO266" s="241"/>
      <c r="AP266" s="241"/>
      <c r="AQ266" s="241"/>
    </row>
    <row r="267" spans="38:43" s="261" customFormat="1" ht="11.25">
      <c r="AL267" s="241"/>
      <c r="AM267" s="241"/>
      <c r="AN267" s="241"/>
      <c r="AO267" s="241"/>
      <c r="AP267" s="241"/>
      <c r="AQ267" s="241"/>
    </row>
    <row r="268" spans="38:43" s="261" customFormat="1" ht="11.25">
      <c r="AL268" s="241"/>
      <c r="AM268" s="241"/>
      <c r="AN268" s="241"/>
      <c r="AO268" s="241"/>
      <c r="AP268" s="241"/>
      <c r="AQ268" s="241"/>
    </row>
    <row r="269" spans="38:43" s="261" customFormat="1" ht="11.25">
      <c r="AL269" s="241"/>
      <c r="AM269" s="241"/>
      <c r="AN269" s="241"/>
      <c r="AO269" s="241"/>
      <c r="AP269" s="241"/>
      <c r="AQ269" s="241"/>
    </row>
    <row r="270" spans="38:43" s="261" customFormat="1" ht="11.25">
      <c r="AL270" s="241"/>
      <c r="AM270" s="241"/>
      <c r="AN270" s="241"/>
      <c r="AO270" s="241"/>
      <c r="AP270" s="241"/>
      <c r="AQ270" s="241"/>
    </row>
    <row r="271" spans="38:43" s="261" customFormat="1" ht="11.25">
      <c r="AL271" s="241"/>
      <c r="AM271" s="241"/>
      <c r="AN271" s="241"/>
      <c r="AO271" s="241"/>
      <c r="AP271" s="241"/>
      <c r="AQ271" s="241"/>
    </row>
    <row r="272" spans="38:43" s="261" customFormat="1" ht="11.25">
      <c r="AL272" s="241"/>
      <c r="AM272" s="241"/>
      <c r="AN272" s="241"/>
      <c r="AO272" s="241"/>
      <c r="AP272" s="241"/>
      <c r="AQ272" s="241"/>
    </row>
    <row r="273" spans="38:43" s="261" customFormat="1" ht="11.25">
      <c r="AL273" s="241"/>
      <c r="AM273" s="241"/>
      <c r="AN273" s="241"/>
      <c r="AO273" s="241"/>
      <c r="AP273" s="241"/>
      <c r="AQ273" s="241"/>
    </row>
    <row r="274" spans="38:43" s="261" customFormat="1" ht="11.25">
      <c r="AL274" s="241"/>
      <c r="AM274" s="241"/>
      <c r="AN274" s="241"/>
      <c r="AO274" s="241"/>
      <c r="AP274" s="241"/>
      <c r="AQ274" s="241"/>
    </row>
    <row r="275" spans="38:43" s="261" customFormat="1" ht="11.25">
      <c r="AL275" s="241"/>
      <c r="AM275" s="241"/>
      <c r="AN275" s="241"/>
      <c r="AO275" s="241"/>
      <c r="AP275" s="241"/>
      <c r="AQ275" s="241"/>
    </row>
    <row r="276" spans="38:43" s="261" customFormat="1" ht="11.25">
      <c r="AL276" s="241"/>
      <c r="AM276" s="241"/>
      <c r="AN276" s="241"/>
      <c r="AO276" s="241"/>
      <c r="AP276" s="241"/>
      <c r="AQ276" s="241"/>
    </row>
    <row r="277" spans="38:43" s="261" customFormat="1" ht="11.25">
      <c r="AL277" s="241"/>
      <c r="AM277" s="241"/>
      <c r="AN277" s="241"/>
      <c r="AO277" s="241"/>
      <c r="AP277" s="241"/>
      <c r="AQ277" s="241"/>
    </row>
    <row r="278" spans="38:43" s="261" customFormat="1" ht="11.25">
      <c r="AL278" s="241"/>
      <c r="AM278" s="241"/>
      <c r="AN278" s="241"/>
      <c r="AO278" s="241"/>
      <c r="AP278" s="241"/>
      <c r="AQ278" s="241"/>
    </row>
    <row r="279" spans="38:43" s="261" customFormat="1" ht="11.25">
      <c r="AL279" s="241"/>
      <c r="AM279" s="241"/>
      <c r="AN279" s="241"/>
      <c r="AO279" s="241"/>
      <c r="AP279" s="241"/>
      <c r="AQ279" s="241"/>
    </row>
    <row r="280" spans="38:43" s="261" customFormat="1" ht="11.25">
      <c r="AL280" s="241"/>
      <c r="AM280" s="241"/>
      <c r="AN280" s="241"/>
      <c r="AO280" s="241"/>
      <c r="AP280" s="241"/>
      <c r="AQ280" s="241"/>
    </row>
    <row r="281" spans="38:43" s="261" customFormat="1" ht="11.25">
      <c r="AL281" s="241"/>
      <c r="AM281" s="241"/>
      <c r="AN281" s="241"/>
      <c r="AO281" s="241"/>
      <c r="AP281" s="241"/>
      <c r="AQ281" s="241"/>
    </row>
    <row r="282" spans="38:43" s="261" customFormat="1" ht="11.25">
      <c r="AL282" s="241"/>
      <c r="AM282" s="241"/>
      <c r="AN282" s="241"/>
      <c r="AO282" s="241"/>
      <c r="AP282" s="241"/>
      <c r="AQ282" s="241"/>
    </row>
    <row r="283" spans="38:43" s="261" customFormat="1" ht="11.25">
      <c r="AL283" s="241"/>
      <c r="AM283" s="241"/>
      <c r="AN283" s="241"/>
      <c r="AO283" s="241"/>
      <c r="AP283" s="241"/>
      <c r="AQ283" s="241"/>
    </row>
    <row r="284" spans="38:43" s="261" customFormat="1" ht="11.25">
      <c r="AL284" s="241"/>
      <c r="AM284" s="241"/>
      <c r="AN284" s="241"/>
      <c r="AO284" s="241"/>
      <c r="AP284" s="241"/>
      <c r="AQ284" s="241"/>
    </row>
    <row r="285" spans="38:43" s="261" customFormat="1" ht="11.25">
      <c r="AL285" s="241"/>
      <c r="AM285" s="241"/>
      <c r="AN285" s="241"/>
      <c r="AO285" s="241"/>
      <c r="AP285" s="241"/>
      <c r="AQ285" s="241"/>
    </row>
    <row r="286" spans="38:43" s="261" customFormat="1" ht="11.25">
      <c r="AL286" s="241"/>
      <c r="AM286" s="241"/>
      <c r="AN286" s="241"/>
      <c r="AO286" s="241"/>
      <c r="AP286" s="241"/>
      <c r="AQ286" s="241"/>
    </row>
    <row r="287" spans="38:43" s="261" customFormat="1" ht="11.25">
      <c r="AL287" s="241"/>
      <c r="AM287" s="241"/>
      <c r="AN287" s="241"/>
      <c r="AO287" s="241"/>
      <c r="AP287" s="241"/>
      <c r="AQ287" s="241"/>
    </row>
    <row r="288" spans="38:43" s="261" customFormat="1" ht="11.25">
      <c r="AL288" s="241"/>
      <c r="AM288" s="241"/>
      <c r="AN288" s="241"/>
      <c r="AO288" s="241"/>
      <c r="AP288" s="241"/>
      <c r="AQ288" s="241"/>
    </row>
    <row r="289" spans="38:43" s="261" customFormat="1" ht="11.25">
      <c r="AL289" s="241"/>
      <c r="AM289" s="241"/>
      <c r="AN289" s="241"/>
      <c r="AO289" s="241"/>
      <c r="AP289" s="241"/>
      <c r="AQ289" s="241"/>
    </row>
    <row r="290" spans="38:43" s="261" customFormat="1" ht="11.25">
      <c r="AL290" s="241"/>
      <c r="AM290" s="241"/>
      <c r="AN290" s="241"/>
      <c r="AO290" s="241"/>
      <c r="AP290" s="241"/>
      <c r="AQ290" s="241"/>
    </row>
    <row r="291" spans="38:43" s="261" customFormat="1" ht="11.25">
      <c r="AL291" s="241"/>
      <c r="AM291" s="241"/>
      <c r="AN291" s="241"/>
      <c r="AO291" s="241"/>
      <c r="AP291" s="241"/>
      <c r="AQ291" s="241"/>
    </row>
    <row r="292" spans="38:43" s="261" customFormat="1" ht="11.25">
      <c r="AL292" s="241"/>
      <c r="AM292" s="241"/>
      <c r="AN292" s="241"/>
      <c r="AO292" s="241"/>
      <c r="AP292" s="241"/>
      <c r="AQ292" s="241"/>
    </row>
    <row r="293" spans="38:43" s="261" customFormat="1" ht="11.25">
      <c r="AL293" s="241"/>
      <c r="AM293" s="241"/>
      <c r="AN293" s="241"/>
      <c r="AO293" s="241"/>
      <c r="AP293" s="241"/>
      <c r="AQ293" s="241"/>
    </row>
    <row r="294" spans="38:43" s="261" customFormat="1" ht="11.25">
      <c r="AL294" s="241"/>
      <c r="AM294" s="241"/>
      <c r="AN294" s="241"/>
      <c r="AO294" s="241"/>
      <c r="AP294" s="241"/>
      <c r="AQ294" s="241"/>
    </row>
    <row r="295" spans="38:43" s="261" customFormat="1" ht="11.25">
      <c r="AL295" s="241"/>
      <c r="AM295" s="241"/>
      <c r="AN295" s="241"/>
      <c r="AO295" s="241"/>
      <c r="AP295" s="241"/>
      <c r="AQ295" s="241"/>
    </row>
    <row r="296" spans="38:43" s="261" customFormat="1" ht="11.25">
      <c r="AL296" s="241"/>
      <c r="AM296" s="241"/>
      <c r="AN296" s="241"/>
      <c r="AO296" s="241"/>
      <c r="AP296" s="241"/>
      <c r="AQ296" s="241"/>
    </row>
    <row r="297" spans="38:43" s="261" customFormat="1" ht="11.25">
      <c r="AL297" s="241"/>
      <c r="AM297" s="241"/>
      <c r="AN297" s="241"/>
      <c r="AO297" s="241"/>
      <c r="AP297" s="241"/>
      <c r="AQ297" s="241"/>
    </row>
    <row r="298" spans="38:43" s="261" customFormat="1" ht="11.25">
      <c r="AL298" s="241"/>
      <c r="AM298" s="241"/>
      <c r="AN298" s="241"/>
      <c r="AO298" s="241"/>
      <c r="AP298" s="241"/>
      <c r="AQ298" s="241"/>
    </row>
    <row r="299" spans="38:43" s="261" customFormat="1" ht="11.25">
      <c r="AL299" s="241"/>
      <c r="AM299" s="241"/>
      <c r="AN299" s="241"/>
      <c r="AO299" s="241"/>
      <c r="AP299" s="241"/>
      <c r="AQ299" s="241"/>
    </row>
    <row r="300" spans="38:43" s="261" customFormat="1" ht="11.25">
      <c r="AL300" s="241"/>
      <c r="AM300" s="241"/>
      <c r="AN300" s="241"/>
      <c r="AO300" s="241"/>
      <c r="AP300" s="241"/>
      <c r="AQ300" s="241"/>
    </row>
    <row r="301" spans="38:43" s="261" customFormat="1" ht="11.25">
      <c r="AL301" s="241"/>
      <c r="AM301" s="241"/>
      <c r="AN301" s="241"/>
      <c r="AO301" s="241"/>
      <c r="AP301" s="241"/>
      <c r="AQ301" s="241"/>
    </row>
    <row r="302" spans="38:43" s="261" customFormat="1" ht="11.25">
      <c r="AL302" s="241"/>
      <c r="AM302" s="241"/>
      <c r="AN302" s="241"/>
      <c r="AO302" s="241"/>
      <c r="AP302" s="241"/>
      <c r="AQ302" s="241"/>
    </row>
    <row r="303" spans="38:43" s="261" customFormat="1" ht="11.25">
      <c r="AL303" s="241"/>
      <c r="AM303" s="241"/>
      <c r="AN303" s="241"/>
      <c r="AO303" s="241"/>
      <c r="AP303" s="241"/>
      <c r="AQ303" s="241"/>
    </row>
    <row r="304" spans="38:43" s="261" customFormat="1" ht="11.25">
      <c r="AL304" s="241"/>
      <c r="AM304" s="241"/>
      <c r="AN304" s="241"/>
      <c r="AO304" s="241"/>
      <c r="AP304" s="241"/>
      <c r="AQ304" s="241"/>
    </row>
    <row r="305" spans="38:43" s="261" customFormat="1" ht="11.25">
      <c r="AL305" s="241"/>
      <c r="AM305" s="241"/>
      <c r="AN305" s="241"/>
      <c r="AO305" s="241"/>
      <c r="AP305" s="241"/>
      <c r="AQ305" s="241"/>
    </row>
    <row r="306" spans="38:43" s="261" customFormat="1" ht="11.25">
      <c r="AL306" s="241"/>
      <c r="AM306" s="241"/>
      <c r="AN306" s="241"/>
      <c r="AO306" s="241"/>
      <c r="AP306" s="241"/>
      <c r="AQ306" s="241"/>
    </row>
    <row r="307" spans="38:43" s="261" customFormat="1" ht="11.25">
      <c r="AL307" s="241"/>
      <c r="AM307" s="241"/>
      <c r="AN307" s="241"/>
      <c r="AO307" s="241"/>
      <c r="AP307" s="241"/>
      <c r="AQ307" s="241"/>
    </row>
    <row r="308" spans="38:43" s="261" customFormat="1" ht="11.25">
      <c r="AL308" s="241"/>
      <c r="AM308" s="241"/>
      <c r="AN308" s="241"/>
      <c r="AO308" s="241"/>
      <c r="AP308" s="241"/>
      <c r="AQ308" s="241"/>
    </row>
    <row r="309" spans="38:43" s="261" customFormat="1" ht="11.25">
      <c r="AL309" s="241"/>
      <c r="AM309" s="241"/>
      <c r="AN309" s="241"/>
      <c r="AO309" s="241"/>
      <c r="AP309" s="241"/>
      <c r="AQ309" s="241"/>
    </row>
    <row r="310" spans="38:43" s="261" customFormat="1" ht="11.25">
      <c r="AL310" s="241"/>
      <c r="AM310" s="241"/>
      <c r="AN310" s="241"/>
      <c r="AO310" s="241"/>
      <c r="AP310" s="241"/>
      <c r="AQ310" s="241"/>
    </row>
    <row r="311" spans="38:43" s="261" customFormat="1" ht="11.25">
      <c r="AL311" s="241"/>
      <c r="AM311" s="241"/>
      <c r="AN311" s="241"/>
      <c r="AO311" s="241"/>
      <c r="AP311" s="241"/>
      <c r="AQ311" s="241"/>
    </row>
    <row r="312" spans="38:43" s="261" customFormat="1" ht="11.25">
      <c r="AL312" s="241"/>
      <c r="AM312" s="241"/>
      <c r="AN312" s="241"/>
      <c r="AO312" s="241"/>
      <c r="AP312" s="241"/>
      <c r="AQ312" s="241"/>
    </row>
    <row r="313" spans="38:43" s="261" customFormat="1" ht="11.25">
      <c r="AL313" s="241"/>
      <c r="AM313" s="241"/>
      <c r="AN313" s="241"/>
      <c r="AO313" s="241"/>
      <c r="AP313" s="241"/>
      <c r="AQ313" s="241"/>
    </row>
    <row r="314" spans="38:43" s="261" customFormat="1" ht="11.25">
      <c r="AL314" s="241"/>
      <c r="AM314" s="241"/>
      <c r="AN314" s="241"/>
      <c r="AO314" s="241"/>
      <c r="AP314" s="241"/>
      <c r="AQ314" s="241"/>
    </row>
    <row r="315" spans="38:43" s="261" customFormat="1" ht="11.25">
      <c r="AL315" s="241"/>
      <c r="AM315" s="241"/>
      <c r="AN315" s="241"/>
      <c r="AO315" s="241"/>
      <c r="AP315" s="241"/>
      <c r="AQ315" s="241"/>
    </row>
    <row r="316" spans="38:43" s="261" customFormat="1" ht="11.25">
      <c r="AL316" s="241"/>
      <c r="AM316" s="241"/>
      <c r="AN316" s="241"/>
      <c r="AO316" s="241"/>
      <c r="AP316" s="241"/>
      <c r="AQ316" s="241"/>
    </row>
    <row r="317" spans="38:43" s="261" customFormat="1" ht="11.25">
      <c r="AL317" s="241"/>
      <c r="AM317" s="241"/>
      <c r="AN317" s="241"/>
      <c r="AO317" s="241"/>
      <c r="AP317" s="241"/>
      <c r="AQ317" s="241"/>
    </row>
    <row r="318" spans="38:43" s="261" customFormat="1" ht="11.25">
      <c r="AL318" s="241"/>
      <c r="AM318" s="241"/>
      <c r="AN318" s="241"/>
      <c r="AO318" s="241"/>
      <c r="AP318" s="241"/>
      <c r="AQ318" s="241"/>
    </row>
    <row r="319" spans="38:43" s="261" customFormat="1" ht="11.25">
      <c r="AL319" s="241"/>
      <c r="AM319" s="241"/>
      <c r="AN319" s="241"/>
      <c r="AO319" s="241"/>
      <c r="AP319" s="241"/>
      <c r="AQ319" s="241"/>
    </row>
    <row r="320" spans="38:43" s="261" customFormat="1" ht="11.25">
      <c r="AL320" s="241"/>
      <c r="AM320" s="241"/>
      <c r="AN320" s="241"/>
      <c r="AO320" s="241"/>
      <c r="AP320" s="241"/>
      <c r="AQ320" s="241"/>
    </row>
    <row r="321" spans="38:43" s="261" customFormat="1" ht="11.25">
      <c r="AL321" s="241"/>
      <c r="AM321" s="241"/>
      <c r="AN321" s="241"/>
      <c r="AO321" s="241"/>
      <c r="AP321" s="241"/>
      <c r="AQ321" s="241"/>
    </row>
    <row r="322" spans="38:43" s="261" customFormat="1" ht="11.25">
      <c r="AL322" s="241"/>
      <c r="AM322" s="241"/>
      <c r="AN322" s="241"/>
      <c r="AO322" s="241"/>
      <c r="AP322" s="241"/>
      <c r="AQ322" s="241"/>
    </row>
    <row r="323" spans="38:43" s="261" customFormat="1" ht="11.25">
      <c r="AL323" s="241"/>
      <c r="AM323" s="241"/>
      <c r="AN323" s="241"/>
      <c r="AO323" s="241"/>
      <c r="AP323" s="241"/>
      <c r="AQ323" s="241"/>
    </row>
    <row r="324" spans="38:43" s="261" customFormat="1" ht="11.25">
      <c r="AL324" s="241"/>
      <c r="AM324" s="241"/>
      <c r="AN324" s="241"/>
      <c r="AO324" s="241"/>
      <c r="AP324" s="241"/>
      <c r="AQ324" s="241"/>
    </row>
    <row r="325" spans="38:43" s="261" customFormat="1" ht="11.25">
      <c r="AL325" s="241"/>
      <c r="AM325" s="241"/>
      <c r="AN325" s="241"/>
      <c r="AO325" s="241"/>
      <c r="AP325" s="241"/>
      <c r="AQ325" s="241"/>
    </row>
    <row r="326" spans="38:43" s="261" customFormat="1" ht="11.25">
      <c r="AL326" s="241"/>
      <c r="AM326" s="241"/>
      <c r="AN326" s="241"/>
      <c r="AO326" s="241"/>
      <c r="AP326" s="241"/>
      <c r="AQ326" s="241"/>
    </row>
    <row r="327" spans="38:43" s="261" customFormat="1" ht="11.25">
      <c r="AL327" s="241"/>
      <c r="AM327" s="241"/>
      <c r="AN327" s="241"/>
      <c r="AO327" s="241"/>
      <c r="AP327" s="241"/>
      <c r="AQ327" s="241"/>
    </row>
    <row r="328" spans="38:43" s="261" customFormat="1" ht="11.25">
      <c r="AL328" s="241"/>
      <c r="AM328" s="241"/>
      <c r="AN328" s="241"/>
      <c r="AO328" s="241"/>
      <c r="AP328" s="241"/>
      <c r="AQ328" s="241"/>
    </row>
    <row r="329" spans="38:43" s="261" customFormat="1" ht="11.25">
      <c r="AL329" s="241"/>
      <c r="AM329" s="241"/>
      <c r="AN329" s="241"/>
      <c r="AO329" s="241"/>
      <c r="AP329" s="241"/>
      <c r="AQ329" s="241"/>
    </row>
    <row r="330" spans="38:43" s="261" customFormat="1" ht="11.25">
      <c r="AL330" s="241"/>
      <c r="AM330" s="241"/>
      <c r="AN330" s="241"/>
      <c r="AO330" s="241"/>
      <c r="AP330" s="241"/>
      <c r="AQ330" s="241"/>
    </row>
    <row r="331" spans="38:43" s="261" customFormat="1" ht="11.25">
      <c r="AL331" s="241"/>
      <c r="AM331" s="241"/>
      <c r="AN331" s="241"/>
      <c r="AO331" s="241"/>
      <c r="AP331" s="241"/>
      <c r="AQ331" s="241"/>
    </row>
    <row r="332" spans="38:43" s="261" customFormat="1" ht="11.25">
      <c r="AL332" s="241"/>
      <c r="AM332" s="241"/>
      <c r="AN332" s="241"/>
      <c r="AO332" s="241"/>
      <c r="AP332" s="241"/>
      <c r="AQ332" s="241"/>
    </row>
    <row r="333" spans="38:43" s="261" customFormat="1" ht="11.25">
      <c r="AL333" s="241"/>
      <c r="AM333" s="241"/>
      <c r="AN333" s="241"/>
      <c r="AO333" s="241"/>
      <c r="AP333" s="241"/>
      <c r="AQ333" s="241"/>
    </row>
    <row r="334" spans="38:43" s="261" customFormat="1" ht="11.25">
      <c r="AL334" s="241"/>
      <c r="AM334" s="241"/>
      <c r="AN334" s="241"/>
      <c r="AO334" s="241"/>
      <c r="AP334" s="241"/>
      <c r="AQ334" s="241"/>
    </row>
    <row r="335" spans="38:43" s="261" customFormat="1" ht="11.25">
      <c r="AL335" s="241"/>
      <c r="AM335" s="241"/>
      <c r="AN335" s="241"/>
      <c r="AO335" s="241"/>
      <c r="AP335" s="241"/>
      <c r="AQ335" s="241"/>
    </row>
    <row r="336" spans="38:43" s="261" customFormat="1" ht="11.25">
      <c r="AL336" s="241"/>
      <c r="AM336" s="241"/>
      <c r="AN336" s="241"/>
      <c r="AO336" s="241"/>
      <c r="AP336" s="241"/>
      <c r="AQ336" s="241"/>
    </row>
    <row r="337" spans="38:43" s="261" customFormat="1" ht="11.25">
      <c r="AL337" s="241"/>
      <c r="AM337" s="241"/>
      <c r="AN337" s="241"/>
      <c r="AO337" s="241"/>
      <c r="AP337" s="241"/>
      <c r="AQ337" s="241"/>
    </row>
    <row r="338" spans="38:43" s="261" customFormat="1" ht="11.25">
      <c r="AL338" s="241"/>
      <c r="AM338" s="241"/>
      <c r="AN338" s="241"/>
      <c r="AO338" s="241"/>
      <c r="AP338" s="241"/>
      <c r="AQ338" s="241"/>
    </row>
    <row r="339" spans="38:43" s="261" customFormat="1" ht="11.25">
      <c r="AL339" s="241"/>
      <c r="AM339" s="241"/>
      <c r="AN339" s="241"/>
      <c r="AO339" s="241"/>
      <c r="AP339" s="241"/>
      <c r="AQ339" s="241"/>
    </row>
    <row r="340" spans="38:43" s="261" customFormat="1" ht="11.25">
      <c r="AL340" s="241"/>
      <c r="AM340" s="241"/>
      <c r="AN340" s="241"/>
      <c r="AO340" s="241"/>
      <c r="AP340" s="241"/>
      <c r="AQ340" s="241"/>
    </row>
    <row r="341" spans="38:43" s="261" customFormat="1" ht="11.25">
      <c r="AL341" s="241"/>
      <c r="AM341" s="241"/>
      <c r="AN341" s="241"/>
      <c r="AO341" s="241"/>
      <c r="AP341" s="241"/>
      <c r="AQ341" s="241"/>
    </row>
    <row r="342" spans="38:43" s="261" customFormat="1" ht="11.25">
      <c r="AL342" s="241"/>
      <c r="AM342" s="241"/>
      <c r="AN342" s="241"/>
      <c r="AO342" s="241"/>
      <c r="AP342" s="241"/>
      <c r="AQ342" s="241"/>
    </row>
    <row r="343" spans="38:43" s="261" customFormat="1" ht="11.25">
      <c r="AL343" s="241"/>
      <c r="AM343" s="241"/>
      <c r="AN343" s="241"/>
      <c r="AO343" s="241"/>
      <c r="AP343" s="241"/>
      <c r="AQ343" s="241"/>
    </row>
    <row r="344" spans="38:43" s="261" customFormat="1" ht="11.25">
      <c r="AL344" s="241"/>
      <c r="AM344" s="241"/>
      <c r="AN344" s="241"/>
      <c r="AO344" s="241"/>
      <c r="AP344" s="241"/>
      <c r="AQ344" s="241"/>
    </row>
    <row r="345" spans="38:43" s="261" customFormat="1" ht="11.25">
      <c r="AL345" s="241"/>
      <c r="AM345" s="241"/>
      <c r="AN345" s="241"/>
      <c r="AO345" s="241"/>
      <c r="AP345" s="241"/>
      <c r="AQ345" s="241"/>
    </row>
    <row r="346" spans="38:43" s="261" customFormat="1" ht="11.25">
      <c r="AL346" s="241"/>
      <c r="AM346" s="241"/>
      <c r="AN346" s="241"/>
      <c r="AO346" s="241"/>
      <c r="AP346" s="241"/>
      <c r="AQ346" s="241"/>
    </row>
    <row r="347" spans="38:43" s="261" customFormat="1" ht="11.25">
      <c r="AL347" s="241"/>
      <c r="AM347" s="241"/>
      <c r="AN347" s="241"/>
      <c r="AO347" s="241"/>
      <c r="AP347" s="241"/>
      <c r="AQ347" s="241"/>
    </row>
    <row r="348" spans="38:43" s="261" customFormat="1" ht="11.25">
      <c r="AL348" s="241"/>
      <c r="AM348" s="241"/>
      <c r="AN348" s="241"/>
      <c r="AO348" s="241"/>
      <c r="AP348" s="241"/>
      <c r="AQ348" s="241"/>
    </row>
    <row r="349" spans="38:43" s="261" customFormat="1" ht="11.25">
      <c r="AL349" s="241"/>
      <c r="AM349" s="241"/>
      <c r="AN349" s="241"/>
      <c r="AO349" s="241"/>
      <c r="AP349" s="241"/>
      <c r="AQ349" s="241"/>
    </row>
    <row r="350" spans="38:43" s="261" customFormat="1" ht="11.25">
      <c r="AL350" s="241"/>
      <c r="AM350" s="241"/>
      <c r="AN350" s="241"/>
      <c r="AO350" s="241"/>
      <c r="AP350" s="241"/>
      <c r="AQ350" s="241"/>
    </row>
    <row r="351" spans="38:43" s="261" customFormat="1" ht="11.25">
      <c r="AL351" s="241"/>
      <c r="AM351" s="241"/>
      <c r="AN351" s="241"/>
      <c r="AO351" s="241"/>
      <c r="AP351" s="241"/>
      <c r="AQ351" s="241"/>
    </row>
    <row r="352" spans="38:43" s="261" customFormat="1" ht="11.25">
      <c r="AL352" s="241"/>
      <c r="AM352" s="241"/>
      <c r="AN352" s="241"/>
      <c r="AO352" s="241"/>
      <c r="AP352" s="241"/>
      <c r="AQ352" s="241"/>
    </row>
    <row r="353" spans="38:43" s="261" customFormat="1" ht="11.25">
      <c r="AL353" s="241"/>
      <c r="AM353" s="241"/>
      <c r="AN353" s="241"/>
      <c r="AO353" s="241"/>
      <c r="AP353" s="241"/>
      <c r="AQ353" s="241"/>
    </row>
    <row r="354" spans="38:43" s="261" customFormat="1" ht="11.25">
      <c r="AL354" s="241"/>
      <c r="AM354" s="241"/>
      <c r="AN354" s="241"/>
      <c r="AO354" s="241"/>
      <c r="AP354" s="241"/>
      <c r="AQ354" s="241"/>
    </row>
    <row r="355" spans="38:43" s="261" customFormat="1" ht="11.25">
      <c r="AL355" s="241"/>
      <c r="AM355" s="241"/>
      <c r="AN355" s="241"/>
      <c r="AO355" s="241"/>
      <c r="AP355" s="241"/>
      <c r="AQ355" s="241"/>
    </row>
    <row r="356" spans="38:43" s="261" customFormat="1" ht="11.25">
      <c r="AL356" s="241"/>
      <c r="AM356" s="241"/>
      <c r="AN356" s="241"/>
      <c r="AO356" s="241"/>
      <c r="AP356" s="241"/>
      <c r="AQ356" s="241"/>
    </row>
    <row r="357" spans="38:43" s="261" customFormat="1" ht="11.25">
      <c r="AL357" s="241"/>
      <c r="AM357" s="241"/>
      <c r="AN357" s="241"/>
      <c r="AO357" s="241"/>
      <c r="AP357" s="241"/>
      <c r="AQ357" s="241"/>
    </row>
    <row r="358" spans="38:43" s="261" customFormat="1" ht="11.25">
      <c r="AL358" s="241"/>
      <c r="AM358" s="241"/>
      <c r="AN358" s="241"/>
      <c r="AO358" s="241"/>
      <c r="AP358" s="241"/>
      <c r="AQ358" s="241"/>
    </row>
    <row r="359" spans="38:43" s="261" customFormat="1" ht="11.25">
      <c r="AL359" s="241"/>
      <c r="AM359" s="241"/>
      <c r="AN359" s="241"/>
      <c r="AO359" s="241"/>
      <c r="AP359" s="241"/>
      <c r="AQ359" s="241"/>
    </row>
    <row r="360" spans="38:43" s="261" customFormat="1" ht="11.25">
      <c r="AL360" s="241"/>
      <c r="AM360" s="241"/>
      <c r="AN360" s="241"/>
      <c r="AO360" s="241"/>
      <c r="AP360" s="241"/>
      <c r="AQ360" s="241"/>
    </row>
    <row r="361" spans="38:43" s="261" customFormat="1" ht="11.25">
      <c r="AL361" s="241"/>
      <c r="AM361" s="241"/>
      <c r="AN361" s="241"/>
      <c r="AO361" s="241"/>
      <c r="AP361" s="241"/>
      <c r="AQ361" s="241"/>
    </row>
    <row r="362" spans="38:43" s="261" customFormat="1" ht="11.25">
      <c r="AL362" s="241"/>
      <c r="AM362" s="241"/>
      <c r="AN362" s="241"/>
      <c r="AO362" s="241"/>
      <c r="AP362" s="241"/>
      <c r="AQ362" s="241"/>
    </row>
    <row r="363" spans="38:43" s="261" customFormat="1" ht="11.25">
      <c r="AL363" s="241"/>
      <c r="AM363" s="241"/>
      <c r="AN363" s="241"/>
      <c r="AO363" s="241"/>
      <c r="AP363" s="241"/>
      <c r="AQ363" s="241"/>
    </row>
    <row r="364" spans="38:43" s="261" customFormat="1" ht="11.25">
      <c r="AL364" s="241"/>
      <c r="AM364" s="241"/>
      <c r="AN364" s="241"/>
      <c r="AO364" s="241"/>
      <c r="AP364" s="241"/>
      <c r="AQ364" s="241"/>
    </row>
    <row r="365" spans="38:43" s="261" customFormat="1" ht="11.25">
      <c r="AL365" s="241"/>
      <c r="AM365" s="241"/>
      <c r="AN365" s="241"/>
      <c r="AO365" s="241"/>
      <c r="AP365" s="241"/>
      <c r="AQ365" s="241"/>
    </row>
    <row r="366" spans="38:43" s="261" customFormat="1" ht="11.25">
      <c r="AL366" s="241"/>
      <c r="AM366" s="241"/>
      <c r="AN366" s="241"/>
      <c r="AO366" s="241"/>
      <c r="AP366" s="241"/>
      <c r="AQ366" s="241"/>
    </row>
    <row r="367" spans="38:43" s="261" customFormat="1" ht="11.25">
      <c r="AL367" s="241"/>
      <c r="AM367" s="241"/>
      <c r="AN367" s="241"/>
      <c r="AO367" s="241"/>
      <c r="AP367" s="241"/>
      <c r="AQ367" s="241"/>
    </row>
    <row r="368" spans="38:43" s="261" customFormat="1" ht="11.25">
      <c r="AL368" s="241"/>
      <c r="AM368" s="241"/>
      <c r="AN368" s="241"/>
      <c r="AO368" s="241"/>
      <c r="AP368" s="241"/>
      <c r="AQ368" s="241"/>
    </row>
    <row r="369" spans="38:43" s="261" customFormat="1" ht="11.25">
      <c r="AL369" s="241"/>
      <c r="AM369" s="241"/>
      <c r="AN369" s="241"/>
      <c r="AO369" s="241"/>
      <c r="AP369" s="241"/>
      <c r="AQ369" s="241"/>
    </row>
    <row r="370" spans="38:43" s="261" customFormat="1" ht="11.25">
      <c r="AL370" s="241"/>
      <c r="AM370" s="241"/>
      <c r="AN370" s="241"/>
      <c r="AO370" s="241"/>
      <c r="AP370" s="241"/>
      <c r="AQ370" s="241"/>
    </row>
    <row r="371" spans="38:43" s="261" customFormat="1" ht="11.25">
      <c r="AL371" s="241"/>
      <c r="AM371" s="241"/>
      <c r="AN371" s="241"/>
      <c r="AO371" s="241"/>
      <c r="AP371" s="241"/>
      <c r="AQ371" s="241"/>
    </row>
    <row r="372" spans="38:43" s="261" customFormat="1" ht="11.25">
      <c r="AL372" s="241"/>
      <c r="AM372" s="241"/>
      <c r="AN372" s="241"/>
      <c r="AO372" s="241"/>
      <c r="AP372" s="241"/>
      <c r="AQ372" s="241"/>
    </row>
    <row r="373" spans="38:43" s="261" customFormat="1" ht="11.25">
      <c r="AL373" s="241"/>
      <c r="AM373" s="241"/>
      <c r="AN373" s="241"/>
      <c r="AO373" s="241"/>
      <c r="AP373" s="241"/>
      <c r="AQ373" s="241"/>
    </row>
    <row r="374" spans="38:43" s="261" customFormat="1" ht="11.25">
      <c r="AL374" s="241"/>
      <c r="AM374" s="241"/>
      <c r="AN374" s="241"/>
      <c r="AO374" s="241"/>
      <c r="AP374" s="241"/>
      <c r="AQ374" s="241"/>
    </row>
    <row r="375" spans="38:43" s="261" customFormat="1" ht="11.25">
      <c r="AL375" s="241"/>
      <c r="AM375" s="241"/>
      <c r="AN375" s="241"/>
      <c r="AO375" s="241"/>
      <c r="AP375" s="241"/>
      <c r="AQ375" s="241"/>
    </row>
    <row r="376" spans="38:43" s="261" customFormat="1" ht="11.25">
      <c r="AL376" s="241"/>
      <c r="AM376" s="241"/>
      <c r="AN376" s="241"/>
      <c r="AO376" s="241"/>
      <c r="AP376" s="241"/>
      <c r="AQ376" s="241"/>
    </row>
    <row r="377" spans="38:43" s="261" customFormat="1" ht="11.25">
      <c r="AL377" s="241"/>
      <c r="AM377" s="241"/>
      <c r="AN377" s="241"/>
      <c r="AO377" s="241"/>
      <c r="AP377" s="241"/>
      <c r="AQ377" s="241"/>
    </row>
    <row r="378" spans="38:43" s="261" customFormat="1" ht="11.25">
      <c r="AL378" s="241"/>
      <c r="AM378" s="241"/>
      <c r="AN378" s="241"/>
      <c r="AO378" s="241"/>
      <c r="AP378" s="241"/>
      <c r="AQ378" s="241"/>
    </row>
    <row r="379" spans="38:43" s="261" customFormat="1" ht="11.25">
      <c r="AL379" s="241"/>
      <c r="AM379" s="241"/>
      <c r="AN379" s="241"/>
      <c r="AO379" s="241"/>
      <c r="AP379" s="241"/>
      <c r="AQ379" s="241"/>
    </row>
    <row r="380" spans="38:43" s="261" customFormat="1" ht="11.25">
      <c r="AL380" s="241"/>
      <c r="AM380" s="241"/>
      <c r="AN380" s="241"/>
      <c r="AO380" s="241"/>
      <c r="AP380" s="241"/>
      <c r="AQ380" s="241"/>
    </row>
    <row r="381" spans="38:43" s="261" customFormat="1" ht="11.25">
      <c r="AL381" s="241"/>
      <c r="AM381" s="241"/>
      <c r="AN381" s="241"/>
      <c r="AO381" s="241"/>
      <c r="AP381" s="241"/>
      <c r="AQ381" s="241"/>
    </row>
    <row r="382" spans="38:43" s="261" customFormat="1" ht="11.25">
      <c r="AL382" s="241"/>
      <c r="AM382" s="241"/>
      <c r="AN382" s="241"/>
      <c r="AO382" s="241"/>
      <c r="AP382" s="241"/>
      <c r="AQ382" s="241"/>
    </row>
    <row r="383" spans="38:43" s="261" customFormat="1" ht="11.25">
      <c r="AL383" s="241"/>
      <c r="AM383" s="241"/>
      <c r="AN383" s="241"/>
      <c r="AO383" s="241"/>
      <c r="AP383" s="241"/>
      <c r="AQ383" s="241"/>
    </row>
    <row r="384" spans="38:43" s="261" customFormat="1" ht="11.25">
      <c r="AL384" s="241"/>
      <c r="AM384" s="241"/>
      <c r="AN384" s="241"/>
      <c r="AO384" s="241"/>
      <c r="AP384" s="241"/>
      <c r="AQ384" s="241"/>
    </row>
    <row r="385" spans="38:43" s="261" customFormat="1" ht="11.25">
      <c r="AL385" s="241"/>
      <c r="AM385" s="241"/>
      <c r="AN385" s="241"/>
      <c r="AO385" s="241"/>
      <c r="AP385" s="241"/>
      <c r="AQ385" s="241"/>
    </row>
    <row r="386" spans="38:43" s="261" customFormat="1" ht="11.25">
      <c r="AL386" s="241"/>
      <c r="AM386" s="241"/>
      <c r="AN386" s="241"/>
      <c r="AO386" s="241"/>
      <c r="AP386" s="241"/>
      <c r="AQ386" s="241"/>
    </row>
    <row r="387" spans="38:43" s="261" customFormat="1" ht="11.25">
      <c r="AL387" s="241"/>
      <c r="AM387" s="241"/>
      <c r="AN387" s="241"/>
      <c r="AO387" s="241"/>
      <c r="AP387" s="241"/>
      <c r="AQ387" s="241"/>
    </row>
    <row r="388" spans="38:43" s="261" customFormat="1" ht="11.25">
      <c r="AL388" s="241"/>
      <c r="AM388" s="241"/>
      <c r="AN388" s="241"/>
      <c r="AO388" s="241"/>
      <c r="AP388" s="241"/>
      <c r="AQ388" s="241"/>
    </row>
    <row r="389" spans="38:43" s="261" customFormat="1" ht="11.25">
      <c r="AL389" s="241"/>
      <c r="AM389" s="241"/>
      <c r="AN389" s="241"/>
      <c r="AO389" s="241"/>
      <c r="AP389" s="241"/>
      <c r="AQ389" s="241"/>
    </row>
    <row r="390" spans="38:43" s="261" customFormat="1" ht="11.25">
      <c r="AL390" s="241"/>
      <c r="AM390" s="241"/>
      <c r="AN390" s="241"/>
      <c r="AO390" s="241"/>
      <c r="AP390" s="241"/>
      <c r="AQ390" s="241"/>
    </row>
    <row r="391" spans="38:43" s="261" customFormat="1" ht="11.25">
      <c r="AL391" s="241"/>
      <c r="AM391" s="241"/>
      <c r="AN391" s="241"/>
      <c r="AO391" s="241"/>
      <c r="AP391" s="241"/>
      <c r="AQ391" s="241"/>
    </row>
    <row r="392" spans="38:43" s="261" customFormat="1" ht="11.25">
      <c r="AL392" s="241"/>
      <c r="AM392" s="241"/>
      <c r="AN392" s="241"/>
      <c r="AO392" s="241"/>
      <c r="AP392" s="241"/>
      <c r="AQ392" s="241"/>
    </row>
    <row r="393" spans="38:43" s="261" customFormat="1" ht="11.25">
      <c r="AL393" s="241"/>
      <c r="AM393" s="241"/>
      <c r="AN393" s="241"/>
      <c r="AO393" s="241"/>
      <c r="AP393" s="241"/>
      <c r="AQ393" s="241"/>
    </row>
    <row r="394" spans="38:43" s="261" customFormat="1" ht="11.25">
      <c r="AL394" s="241"/>
      <c r="AM394" s="241"/>
      <c r="AN394" s="241"/>
      <c r="AO394" s="241"/>
      <c r="AP394" s="241"/>
      <c r="AQ394" s="241"/>
    </row>
    <row r="395" spans="38:43" s="261" customFormat="1" ht="11.25">
      <c r="AL395" s="241"/>
      <c r="AM395" s="241"/>
      <c r="AN395" s="241"/>
      <c r="AO395" s="241"/>
      <c r="AP395" s="241"/>
      <c r="AQ395" s="241"/>
    </row>
    <row r="396" spans="38:43" s="261" customFormat="1" ht="11.25">
      <c r="AL396" s="241"/>
      <c r="AM396" s="241"/>
      <c r="AN396" s="241"/>
      <c r="AO396" s="241"/>
      <c r="AP396" s="241"/>
      <c r="AQ396" s="241"/>
    </row>
    <row r="397" spans="38:43" s="261" customFormat="1" ht="11.25">
      <c r="AL397" s="241"/>
      <c r="AM397" s="241"/>
      <c r="AN397" s="241"/>
      <c r="AO397" s="241"/>
      <c r="AP397" s="241"/>
      <c r="AQ397" s="241"/>
    </row>
    <row r="398" spans="38:43" s="261" customFormat="1" ht="11.25">
      <c r="AL398" s="241"/>
      <c r="AM398" s="241"/>
      <c r="AN398" s="241"/>
      <c r="AO398" s="241"/>
      <c r="AP398" s="241"/>
      <c r="AQ398" s="241"/>
    </row>
    <row r="399" spans="38:43" s="261" customFormat="1" ht="11.25">
      <c r="AL399" s="241"/>
      <c r="AM399" s="241"/>
      <c r="AN399" s="241"/>
      <c r="AO399" s="241"/>
      <c r="AP399" s="241"/>
      <c r="AQ399" s="241"/>
    </row>
    <row r="400" spans="38:43" s="261" customFormat="1" ht="11.25">
      <c r="AL400" s="241"/>
      <c r="AM400" s="241"/>
      <c r="AN400" s="241"/>
      <c r="AO400" s="241"/>
      <c r="AP400" s="241"/>
      <c r="AQ400" s="241"/>
    </row>
    <row r="401" spans="38:43" s="261" customFormat="1" ht="11.25">
      <c r="AL401" s="241"/>
      <c r="AM401" s="241"/>
      <c r="AN401" s="241"/>
      <c r="AO401" s="241"/>
      <c r="AP401" s="241"/>
      <c r="AQ401" s="241"/>
    </row>
    <row r="402" spans="38:43" s="261" customFormat="1" ht="11.25">
      <c r="AL402" s="241"/>
      <c r="AM402" s="241"/>
      <c r="AN402" s="241"/>
      <c r="AO402" s="241"/>
      <c r="AP402" s="241"/>
      <c r="AQ402" s="241"/>
    </row>
    <row r="403" spans="38:43" s="261" customFormat="1" ht="11.25">
      <c r="AL403" s="241"/>
      <c r="AM403" s="241"/>
      <c r="AN403" s="241"/>
      <c r="AO403" s="241"/>
      <c r="AP403" s="241"/>
      <c r="AQ403" s="241"/>
    </row>
    <row r="404" spans="38:43" s="261" customFormat="1" ht="11.25">
      <c r="AL404" s="241"/>
      <c r="AM404" s="241"/>
      <c r="AN404" s="241"/>
      <c r="AO404" s="241"/>
      <c r="AP404" s="241"/>
      <c r="AQ404" s="241"/>
    </row>
    <row r="405" spans="38:43" s="261" customFormat="1" ht="11.25">
      <c r="AL405" s="241"/>
      <c r="AM405" s="241"/>
      <c r="AN405" s="241"/>
      <c r="AO405" s="241"/>
      <c r="AP405" s="241"/>
      <c r="AQ405" s="241"/>
    </row>
    <row r="406" spans="38:43" s="261" customFormat="1" ht="11.25">
      <c r="AL406" s="241"/>
      <c r="AM406" s="241"/>
      <c r="AN406" s="241"/>
      <c r="AO406" s="241"/>
      <c r="AP406" s="241"/>
      <c r="AQ406" s="241"/>
    </row>
    <row r="407" spans="38:43" s="261" customFormat="1" ht="11.25">
      <c r="AL407" s="241"/>
      <c r="AM407" s="241"/>
      <c r="AN407" s="241"/>
      <c r="AO407" s="241"/>
      <c r="AP407" s="241"/>
      <c r="AQ407" s="241"/>
    </row>
    <row r="408" spans="38:43" s="261" customFormat="1" ht="11.25">
      <c r="AL408" s="241"/>
      <c r="AM408" s="241"/>
      <c r="AN408" s="241"/>
      <c r="AO408" s="241"/>
      <c r="AP408" s="241"/>
      <c r="AQ408" s="241"/>
    </row>
    <row r="409" spans="38:43" s="261" customFormat="1" ht="11.25">
      <c r="AL409" s="241"/>
      <c r="AM409" s="241"/>
      <c r="AN409" s="241"/>
      <c r="AO409" s="241"/>
      <c r="AP409" s="241"/>
      <c r="AQ409" s="241"/>
    </row>
    <row r="410" spans="38:43" s="261" customFormat="1" ht="11.25">
      <c r="AL410" s="241"/>
      <c r="AM410" s="241"/>
      <c r="AN410" s="241"/>
      <c r="AO410" s="241"/>
      <c r="AP410" s="241"/>
      <c r="AQ410" s="241"/>
    </row>
    <row r="411" spans="38:43" s="261" customFormat="1" ht="11.25">
      <c r="AL411" s="241"/>
      <c r="AM411" s="241"/>
      <c r="AN411" s="241"/>
      <c r="AO411" s="241"/>
      <c r="AP411" s="241"/>
      <c r="AQ411" s="241"/>
    </row>
    <row r="412" spans="38:43" s="261" customFormat="1" ht="11.25">
      <c r="AL412" s="241"/>
      <c r="AM412" s="241"/>
      <c r="AN412" s="241"/>
      <c r="AO412" s="241"/>
      <c r="AP412" s="241"/>
      <c r="AQ412" s="241"/>
    </row>
    <row r="413" spans="38:43" s="261" customFormat="1" ht="11.25">
      <c r="AL413" s="241"/>
      <c r="AM413" s="241"/>
      <c r="AN413" s="241"/>
      <c r="AO413" s="241"/>
      <c r="AP413" s="241"/>
      <c r="AQ413" s="241"/>
    </row>
    <row r="414" spans="38:43" s="261" customFormat="1" ht="11.25">
      <c r="AL414" s="241"/>
      <c r="AM414" s="241"/>
      <c r="AN414" s="241"/>
      <c r="AO414" s="241"/>
      <c r="AP414" s="241"/>
      <c r="AQ414" s="241"/>
    </row>
    <row r="415" spans="38:43" s="261" customFormat="1" ht="11.25">
      <c r="AL415" s="241"/>
      <c r="AM415" s="241"/>
      <c r="AN415" s="241"/>
      <c r="AO415" s="241"/>
      <c r="AP415" s="241"/>
      <c r="AQ415" s="241"/>
    </row>
    <row r="416" spans="38:43" s="261" customFormat="1" ht="11.25">
      <c r="AL416" s="241"/>
      <c r="AM416" s="241"/>
      <c r="AN416" s="241"/>
      <c r="AO416" s="241"/>
      <c r="AP416" s="241"/>
      <c r="AQ416" s="241"/>
    </row>
    <row r="417" spans="38:43" s="261" customFormat="1" ht="11.25">
      <c r="AL417" s="241"/>
      <c r="AM417" s="241"/>
      <c r="AN417" s="241"/>
      <c r="AO417" s="241"/>
      <c r="AP417" s="241"/>
      <c r="AQ417" s="241"/>
    </row>
    <row r="418" spans="38:43" s="261" customFormat="1" ht="11.25">
      <c r="AL418" s="241"/>
      <c r="AM418" s="241"/>
      <c r="AN418" s="241"/>
      <c r="AO418" s="241"/>
      <c r="AP418" s="241"/>
      <c r="AQ418" s="241"/>
    </row>
    <row r="419" spans="38:43" s="261" customFormat="1" ht="11.25">
      <c r="AL419" s="241"/>
      <c r="AM419" s="241"/>
      <c r="AN419" s="241"/>
      <c r="AO419" s="241"/>
      <c r="AP419" s="241"/>
      <c r="AQ419" s="241"/>
    </row>
    <row r="420" spans="38:43" s="261" customFormat="1" ht="11.25">
      <c r="AL420" s="241"/>
      <c r="AM420" s="241"/>
      <c r="AN420" s="241"/>
      <c r="AO420" s="241"/>
      <c r="AP420" s="241"/>
      <c r="AQ420" s="241"/>
    </row>
    <row r="421" spans="38:43" s="261" customFormat="1" ht="11.25">
      <c r="AL421" s="241"/>
      <c r="AM421" s="241"/>
      <c r="AN421" s="241"/>
      <c r="AO421" s="241"/>
      <c r="AP421" s="241"/>
      <c r="AQ421" s="241"/>
    </row>
    <row r="422" spans="38:43" s="261" customFormat="1" ht="11.25">
      <c r="AL422" s="241"/>
      <c r="AM422" s="241"/>
      <c r="AN422" s="241"/>
      <c r="AO422" s="241"/>
      <c r="AP422" s="241"/>
      <c r="AQ422" s="241"/>
    </row>
    <row r="423" spans="38:43" s="261" customFormat="1" ht="11.25">
      <c r="AL423" s="241"/>
      <c r="AM423" s="241"/>
      <c r="AN423" s="241"/>
      <c r="AO423" s="241"/>
      <c r="AP423" s="241"/>
      <c r="AQ423" s="241"/>
    </row>
  </sheetData>
  <sheetProtection password="C3D2" sheet="1" scenarios="1"/>
  <conditionalFormatting sqref="AJ19:AJ55">
    <cfRule type="cellIs" dxfId="5" priority="1" operator="equal">
      <formula>0</formula>
    </cfRule>
  </conditionalFormatting>
  <pageMargins left="0" right="0" top="0.59055118110236227" bottom="0" header="0" footer="0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109"/>
  <sheetViews>
    <sheetView showGridLines="0" topLeftCell="A55" zoomScale="140" zoomScaleNormal="140" zoomScaleSheetLayoutView="160" zoomScalePageLayoutView="115" workbookViewId="0">
      <selection activeCell="U78" sqref="U78"/>
    </sheetView>
  </sheetViews>
  <sheetFormatPr baseColWidth="10" defaultColWidth="11.42578125" defaultRowHeight="8.25"/>
  <cols>
    <col min="1" max="1" width="0.28515625" style="268" customWidth="1"/>
    <col min="2" max="19" width="2.7109375" style="269" customWidth="1"/>
    <col min="20" max="24" width="10" style="269" customWidth="1"/>
    <col min="25" max="25" width="0.28515625" style="269" customWidth="1"/>
    <col min="26" max="26" width="12.5703125" style="269" customWidth="1"/>
    <col min="27" max="16384" width="11.42578125" style="269"/>
  </cols>
  <sheetData>
    <row r="1" spans="1:31" s="217" customFormat="1" ht="11.1" customHeight="1">
      <c r="AC1" s="218"/>
      <c r="AD1" s="219"/>
    </row>
    <row r="2" spans="1:31" s="217" customFormat="1" ht="11.1" customHeight="1">
      <c r="AC2" s="218"/>
      <c r="AD2" s="219"/>
    </row>
    <row r="3" spans="1:31" s="217" customFormat="1" ht="11.1" customHeight="1">
      <c r="AC3" s="218"/>
      <c r="AD3" s="219"/>
    </row>
    <row r="4" spans="1:31" s="217" customFormat="1" ht="11.1" customHeight="1">
      <c r="AC4" s="218"/>
      <c r="AD4" s="219"/>
    </row>
    <row r="5" spans="1:31" s="217" customFormat="1" ht="11.1" customHeight="1">
      <c r="AC5" s="218"/>
      <c r="AD5" s="219"/>
    </row>
    <row r="6" spans="1:31" s="217" customFormat="1" ht="11.1" customHeight="1">
      <c r="AC6" s="218"/>
      <c r="AD6" s="220"/>
    </row>
    <row r="7" spans="1:31" s="217" customFormat="1" ht="11.1" customHeight="1">
      <c r="AC7" s="221"/>
      <c r="AD7" s="221"/>
    </row>
    <row r="8" spans="1:31" s="222" customFormat="1" ht="3.95" customHeight="1">
      <c r="U8" s="223"/>
      <c r="V8" s="224"/>
      <c r="W8" s="223"/>
      <c r="X8" s="223"/>
      <c r="Y8" s="223"/>
      <c r="Z8" s="223"/>
      <c r="AA8" s="223"/>
      <c r="AB8" s="223"/>
      <c r="AC8" s="223"/>
      <c r="AD8" s="223"/>
      <c r="AE8" s="223"/>
    </row>
    <row r="9" spans="1:31" s="261" customFormat="1" ht="11.1" customHeight="1">
      <c r="A9" s="361" t="str">
        <f>EF_01!$A$9</f>
        <v>ÓRGANOS AUTONÓMOS</v>
      </c>
      <c r="B9" s="368"/>
      <c r="C9" s="368"/>
      <c r="D9" s="368"/>
      <c r="E9" s="368"/>
      <c r="F9" s="368"/>
      <c r="G9" s="368"/>
      <c r="H9" s="368"/>
      <c r="I9" s="368"/>
      <c r="J9" s="368"/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263"/>
    </row>
    <row r="10" spans="1:31" s="261" customFormat="1" ht="11.1" customHeight="1">
      <c r="A10" s="361" t="str">
        <f>EF_01!$A$10</f>
        <v>INSTITUTO DE ACCESO A LA INFORMACIÓN PÚBLICA Y PROTECCIÓN DE DATOS PERSONALES DEL DISTRITO FEDERAL</v>
      </c>
      <c r="B10" s="36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263"/>
    </row>
    <row r="11" spans="1:31" s="261" customFormat="1" ht="11.1" customHeight="1">
      <c r="A11" s="368" t="s">
        <v>93</v>
      </c>
      <c r="B11" s="368"/>
      <c r="C11" s="368"/>
      <c r="D11" s="368"/>
      <c r="E11" s="368"/>
      <c r="F11" s="368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</row>
    <row r="12" spans="1:31" s="261" customFormat="1" ht="11.1" customHeight="1">
      <c r="A12" s="380" t="s">
        <v>2</v>
      </c>
      <c r="B12" s="380"/>
      <c r="C12" s="380"/>
      <c r="D12" s="380"/>
      <c r="E12" s="380"/>
      <c r="F12" s="380"/>
      <c r="G12" s="380"/>
      <c r="H12" s="380"/>
      <c r="I12" s="380"/>
      <c r="J12" s="380"/>
      <c r="K12" s="380"/>
      <c r="L12" s="380"/>
      <c r="M12" s="380"/>
      <c r="N12" s="380"/>
      <c r="O12" s="380"/>
      <c r="P12" s="380"/>
      <c r="Q12" s="380"/>
      <c r="R12" s="380"/>
      <c r="S12" s="380"/>
      <c r="T12" s="380"/>
      <c r="U12" s="380"/>
      <c r="V12" s="380"/>
      <c r="W12" s="380"/>
      <c r="X12" s="380"/>
      <c r="Y12" s="380"/>
    </row>
    <row r="13" spans="1:31" s="184" customFormat="1" ht="3" customHeight="1">
      <c r="A13" s="264"/>
    </row>
    <row r="14" spans="1:31" s="184" customFormat="1" ht="11.1" customHeight="1">
      <c r="A14" s="385"/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  <c r="Q14" s="384"/>
      <c r="R14" s="384"/>
      <c r="S14" s="384"/>
      <c r="T14" s="386" t="s">
        <v>204</v>
      </c>
      <c r="U14" s="383" t="s">
        <v>143</v>
      </c>
      <c r="V14" s="383" t="s">
        <v>144</v>
      </c>
      <c r="W14" s="386" t="s">
        <v>204</v>
      </c>
      <c r="X14" s="383" t="s">
        <v>24</v>
      </c>
      <c r="Y14" s="384"/>
    </row>
    <row r="15" spans="1:31" s="184" customFormat="1" ht="11.1" customHeight="1">
      <c r="A15" s="374" t="s">
        <v>83</v>
      </c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87" t="s">
        <v>28</v>
      </c>
      <c r="U15" s="383" t="s">
        <v>132</v>
      </c>
      <c r="V15" s="383" t="s">
        <v>132</v>
      </c>
      <c r="W15" s="387" t="s">
        <v>28</v>
      </c>
      <c r="X15" s="383" t="s">
        <v>132</v>
      </c>
      <c r="Y15" s="374"/>
    </row>
    <row r="16" spans="1:31" s="184" customFormat="1" ht="11.1" customHeight="1">
      <c r="A16" s="385"/>
      <c r="B16" s="384"/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384"/>
      <c r="Q16" s="384"/>
      <c r="R16" s="384"/>
      <c r="S16" s="384"/>
      <c r="T16" s="386" t="s">
        <v>205</v>
      </c>
      <c r="U16" s="383" t="s">
        <v>138</v>
      </c>
      <c r="V16" s="383" t="s">
        <v>138</v>
      </c>
      <c r="W16" s="386" t="s">
        <v>206</v>
      </c>
      <c r="X16" s="383" t="s">
        <v>138</v>
      </c>
      <c r="Y16" s="384"/>
    </row>
    <row r="17" spans="1:26" s="184" customFormat="1" ht="8.1" customHeight="1">
      <c r="A17" s="195"/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5"/>
      <c r="U17" s="157"/>
      <c r="V17" s="157"/>
      <c r="W17" s="107"/>
      <c r="X17" s="157"/>
    </row>
    <row r="18" spans="1:26" s="184" customFormat="1" ht="8.1" customHeight="1">
      <c r="A18" s="195"/>
      <c r="B18" s="450" t="s">
        <v>3</v>
      </c>
      <c r="C18" s="450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50"/>
      <c r="Q18" s="450"/>
      <c r="R18" s="450"/>
      <c r="S18" s="450"/>
      <c r="T18" s="455">
        <f>SUM(T21+T67)</f>
        <v>7446</v>
      </c>
      <c r="U18" s="455">
        <f>SUM(U21+U67)</f>
        <v>367586.6</v>
      </c>
      <c r="V18" s="455">
        <f>SUM(V21+V67)</f>
        <v>362626.7</v>
      </c>
      <c r="W18" s="455">
        <f>SUM(W21+W67)</f>
        <v>12405.899999999972</v>
      </c>
      <c r="X18" s="455">
        <f>SUM(X21+X67)</f>
        <v>4959.8999999999751</v>
      </c>
    </row>
    <row r="19" spans="1:26" s="184" customFormat="1" ht="8.1" customHeight="1">
      <c r="A19" s="195"/>
      <c r="B19" s="450"/>
      <c r="C19" s="450"/>
      <c r="D19" s="450"/>
      <c r="E19" s="450"/>
      <c r="F19" s="450"/>
      <c r="G19" s="450"/>
      <c r="H19" s="450"/>
      <c r="I19" s="450"/>
      <c r="J19" s="450"/>
      <c r="K19" s="450"/>
      <c r="L19" s="450"/>
      <c r="M19" s="450"/>
      <c r="N19" s="450"/>
      <c r="O19" s="450"/>
      <c r="P19" s="450"/>
      <c r="Q19" s="450"/>
      <c r="R19" s="450"/>
      <c r="S19" s="450"/>
      <c r="T19" s="265"/>
      <c r="U19" s="107"/>
      <c r="V19" s="107"/>
      <c r="W19" s="107"/>
      <c r="X19" s="107"/>
    </row>
    <row r="20" spans="1:26" s="184" customFormat="1" ht="8.1" customHeight="1">
      <c r="A20" s="195"/>
      <c r="B20" s="450"/>
      <c r="C20" s="450"/>
      <c r="D20" s="450"/>
      <c r="E20" s="450"/>
      <c r="F20" s="450"/>
      <c r="G20" s="450"/>
      <c r="H20" s="450"/>
      <c r="I20" s="450"/>
      <c r="J20" s="450"/>
      <c r="K20" s="450"/>
      <c r="L20" s="450"/>
      <c r="M20" s="450"/>
      <c r="N20" s="450"/>
      <c r="O20" s="450"/>
      <c r="P20" s="450"/>
      <c r="Q20" s="450"/>
      <c r="R20" s="450"/>
      <c r="S20" s="450"/>
      <c r="T20" s="265"/>
      <c r="U20" s="107"/>
      <c r="V20" s="107"/>
      <c r="W20" s="107"/>
      <c r="X20" s="107"/>
      <c r="Z20" s="266">
        <f>W21-EF_02!AC28</f>
        <v>0</v>
      </c>
    </row>
    <row r="21" spans="1:26" s="184" customFormat="1" ht="8.1" customHeight="1">
      <c r="A21" s="195"/>
      <c r="B21" s="453"/>
      <c r="C21" s="453" t="s">
        <v>5</v>
      </c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53"/>
      <c r="O21" s="453"/>
      <c r="P21" s="453"/>
      <c r="Q21" s="453"/>
      <c r="R21" s="453"/>
      <c r="S21" s="453"/>
      <c r="T21" s="434">
        <f>SUM(T24+T26+T28+T30+T32+T34+T36)</f>
        <v>22.4</v>
      </c>
      <c r="U21" s="434">
        <f>SUM(U24+U26+U28+U30+U32+U34+U36)</f>
        <v>360028.6</v>
      </c>
      <c r="V21" s="434">
        <f>SUM(V24+V26+V28+V30+V32+V34+V36)</f>
        <v>359979.4</v>
      </c>
      <c r="W21" s="434">
        <f>SUM(W24+W26+W28+W30+W32+W34+W36)</f>
        <v>71.599999999976717</v>
      </c>
      <c r="X21" s="434">
        <f>SUM(X24+X26+X28+X30+X32+X34+X36)</f>
        <v>49.199999999976718</v>
      </c>
      <c r="Z21" s="184" t="b">
        <f>EXACT(W21,EF_02!AC28)</f>
        <v>1</v>
      </c>
    </row>
    <row r="22" spans="1:26" s="184" customFormat="1" ht="8.1" customHeight="1">
      <c r="A22" s="195"/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453"/>
      <c r="P22" s="453"/>
      <c r="Q22" s="453"/>
      <c r="R22" s="453"/>
      <c r="S22" s="453"/>
      <c r="T22" s="107"/>
      <c r="U22" s="107"/>
      <c r="V22" s="107"/>
      <c r="W22" s="107"/>
      <c r="X22" s="107"/>
    </row>
    <row r="23" spans="1:26" s="184" customFormat="1" ht="8.1" customHeight="1">
      <c r="A23" s="195"/>
      <c r="B23" s="453"/>
      <c r="C23" s="453"/>
      <c r="D23" s="453"/>
      <c r="E23" s="453"/>
      <c r="F23" s="453"/>
      <c r="G23" s="453"/>
      <c r="H23" s="453"/>
      <c r="I23" s="453"/>
      <c r="J23" s="453"/>
      <c r="K23" s="453"/>
      <c r="L23" s="453"/>
      <c r="M23" s="453"/>
      <c r="N23" s="453"/>
      <c r="O23" s="453"/>
      <c r="P23" s="453"/>
      <c r="Q23" s="453"/>
      <c r="R23" s="453"/>
      <c r="S23" s="453"/>
      <c r="T23" s="107"/>
      <c r="U23" s="107"/>
      <c r="V23" s="107"/>
      <c r="W23" s="107"/>
      <c r="X23" s="107"/>
    </row>
    <row r="24" spans="1:26" s="184" customFormat="1" ht="8.1" customHeight="1">
      <c r="A24" s="195"/>
      <c r="B24" s="450"/>
      <c r="C24" s="450"/>
      <c r="D24" s="418" t="s">
        <v>96</v>
      </c>
      <c r="E24" s="450"/>
      <c r="F24" s="450"/>
      <c r="G24" s="450"/>
      <c r="H24" s="450"/>
      <c r="I24" s="450"/>
      <c r="J24" s="450"/>
      <c r="K24" s="450"/>
      <c r="L24" s="450"/>
      <c r="M24" s="450"/>
      <c r="N24" s="450"/>
      <c r="O24" s="450"/>
      <c r="P24" s="450"/>
      <c r="Q24" s="450"/>
      <c r="R24" s="450"/>
      <c r="S24" s="450"/>
      <c r="T24" s="107">
        <v>22.4</v>
      </c>
      <c r="U24" s="107">
        <v>358691.1</v>
      </c>
      <c r="V24" s="107">
        <v>358641.9</v>
      </c>
      <c r="W24" s="454">
        <f>SUM(T24+U24-V24)</f>
        <v>71.599999999976717</v>
      </c>
      <c r="X24" s="454">
        <f>SUM(W24-T24)</f>
        <v>49.199999999976718</v>
      </c>
    </row>
    <row r="25" spans="1:26" s="184" customFormat="1" ht="8.1" customHeight="1">
      <c r="A25" s="195"/>
      <c r="B25" s="450"/>
      <c r="C25" s="450"/>
      <c r="D25" s="418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450"/>
      <c r="Q25" s="450"/>
      <c r="R25" s="450"/>
      <c r="S25" s="450"/>
      <c r="T25" s="107"/>
      <c r="U25" s="107"/>
      <c r="V25" s="107"/>
      <c r="W25" s="454"/>
      <c r="X25" s="454"/>
    </row>
    <row r="26" spans="1:26" s="184" customFormat="1" ht="8.1" customHeight="1">
      <c r="A26" s="195"/>
      <c r="B26" s="450"/>
      <c r="C26" s="450"/>
      <c r="D26" s="418" t="s">
        <v>169</v>
      </c>
      <c r="E26" s="450"/>
      <c r="F26" s="450"/>
      <c r="G26" s="450"/>
      <c r="H26" s="450"/>
      <c r="I26" s="450"/>
      <c r="J26" s="450"/>
      <c r="K26" s="450"/>
      <c r="L26" s="450"/>
      <c r="M26" s="450"/>
      <c r="N26" s="450"/>
      <c r="O26" s="450"/>
      <c r="P26" s="450"/>
      <c r="Q26" s="450"/>
      <c r="R26" s="450"/>
      <c r="S26" s="450"/>
      <c r="T26" s="107">
        <v>0</v>
      </c>
      <c r="U26" s="107">
        <v>1337.5</v>
      </c>
      <c r="V26" s="107">
        <v>1337.5</v>
      </c>
      <c r="W26" s="454">
        <f>SUM(T26+U26-V26)</f>
        <v>0</v>
      </c>
      <c r="X26" s="454">
        <f t="shared" ref="X26" si="0">SUM(W26-T26)</f>
        <v>0</v>
      </c>
    </row>
    <row r="27" spans="1:26" s="184" customFormat="1" ht="8.1" customHeight="1">
      <c r="A27" s="195"/>
      <c r="B27" s="450"/>
      <c r="C27" s="450"/>
      <c r="D27" s="418"/>
      <c r="E27" s="450"/>
      <c r="F27" s="450"/>
      <c r="G27" s="450"/>
      <c r="H27" s="450"/>
      <c r="I27" s="450"/>
      <c r="J27" s="450"/>
      <c r="K27" s="450"/>
      <c r="L27" s="450"/>
      <c r="M27" s="450"/>
      <c r="N27" s="450"/>
      <c r="O27" s="450"/>
      <c r="P27" s="450"/>
      <c r="Q27" s="450"/>
      <c r="R27" s="450"/>
      <c r="S27" s="450"/>
      <c r="T27" s="107"/>
      <c r="U27" s="107"/>
      <c r="V27" s="107"/>
      <c r="W27" s="454"/>
      <c r="X27" s="454"/>
    </row>
    <row r="28" spans="1:26" s="184" customFormat="1" ht="8.1" customHeight="1">
      <c r="A28" s="195"/>
      <c r="B28" s="450"/>
      <c r="C28" s="450"/>
      <c r="D28" s="418" t="s">
        <v>97</v>
      </c>
      <c r="E28" s="450"/>
      <c r="F28" s="450"/>
      <c r="G28" s="450"/>
      <c r="H28" s="450"/>
      <c r="I28" s="450"/>
      <c r="J28" s="450"/>
      <c r="K28" s="450"/>
      <c r="L28" s="450"/>
      <c r="M28" s="450"/>
      <c r="N28" s="450"/>
      <c r="O28" s="450"/>
      <c r="P28" s="450"/>
      <c r="Q28" s="450"/>
      <c r="R28" s="450"/>
      <c r="S28" s="450"/>
      <c r="T28" s="107">
        <v>0</v>
      </c>
      <c r="U28" s="107">
        <v>0</v>
      </c>
      <c r="V28" s="107">
        <v>0</v>
      </c>
      <c r="W28" s="454">
        <f>SUM(T28+U28-V28)</f>
        <v>0</v>
      </c>
      <c r="X28" s="454">
        <f t="shared" ref="X28" si="1">SUM(W28-T28)</f>
        <v>0</v>
      </c>
    </row>
    <row r="29" spans="1:26" s="184" customFormat="1" ht="8.1" customHeight="1">
      <c r="A29" s="195"/>
      <c r="B29" s="450"/>
      <c r="C29" s="450"/>
      <c r="D29" s="421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/>
      <c r="P29" s="450"/>
      <c r="Q29" s="450"/>
      <c r="R29" s="450"/>
      <c r="S29" s="450"/>
      <c r="T29" s="107"/>
      <c r="U29" s="107"/>
      <c r="V29" s="107"/>
      <c r="W29" s="454"/>
      <c r="X29" s="454"/>
    </row>
    <row r="30" spans="1:26" s="184" customFormat="1" ht="8.1" customHeight="1">
      <c r="A30" s="195"/>
      <c r="B30" s="450"/>
      <c r="C30" s="450"/>
      <c r="D30" s="418" t="s">
        <v>98</v>
      </c>
      <c r="E30" s="450"/>
      <c r="F30" s="450"/>
      <c r="G30" s="450"/>
      <c r="H30" s="450"/>
      <c r="I30" s="450"/>
      <c r="J30" s="450"/>
      <c r="K30" s="450"/>
      <c r="L30" s="450"/>
      <c r="M30" s="450"/>
      <c r="N30" s="450"/>
      <c r="O30" s="450"/>
      <c r="P30" s="450"/>
      <c r="Q30" s="450"/>
      <c r="R30" s="450"/>
      <c r="S30" s="450"/>
      <c r="T30" s="107">
        <v>0</v>
      </c>
      <c r="U30" s="107">
        <v>0</v>
      </c>
      <c r="V30" s="107">
        <v>0</v>
      </c>
      <c r="W30" s="454">
        <f>SUM(T30+U30-V30)</f>
        <v>0</v>
      </c>
      <c r="X30" s="454">
        <f t="shared" ref="X30" si="2">SUM(W30-T30)</f>
        <v>0</v>
      </c>
    </row>
    <row r="31" spans="1:26" s="184" customFormat="1" ht="8.1" customHeight="1">
      <c r="A31" s="195"/>
      <c r="B31" s="450"/>
      <c r="C31" s="450"/>
      <c r="D31" s="420"/>
      <c r="E31" s="450"/>
      <c r="F31" s="450"/>
      <c r="G31" s="450"/>
      <c r="H31" s="450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107"/>
      <c r="U31" s="107"/>
      <c r="V31" s="107"/>
      <c r="W31" s="431"/>
      <c r="X31" s="431"/>
    </row>
    <row r="32" spans="1:26" s="184" customFormat="1" ht="8.1" customHeight="1">
      <c r="A32" s="195"/>
      <c r="B32" s="450"/>
      <c r="C32" s="450"/>
      <c r="D32" s="418" t="s">
        <v>99</v>
      </c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  <c r="R32" s="450"/>
      <c r="S32" s="450"/>
      <c r="T32" s="107">
        <v>0</v>
      </c>
      <c r="U32" s="107">
        <v>0</v>
      </c>
      <c r="V32" s="107">
        <v>0</v>
      </c>
      <c r="W32" s="454">
        <f>SUM(T32+U32-V32)</f>
        <v>0</v>
      </c>
      <c r="X32" s="454">
        <f t="shared" ref="X32" si="3">SUM(W32-T32)</f>
        <v>0</v>
      </c>
    </row>
    <row r="33" spans="1:24" s="184" customFormat="1" ht="8.1" customHeight="1">
      <c r="A33" s="195"/>
      <c r="B33" s="450"/>
      <c r="C33" s="450"/>
      <c r="D33" s="418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  <c r="R33" s="450"/>
      <c r="S33" s="450"/>
      <c r="T33" s="107"/>
      <c r="U33" s="107"/>
      <c r="V33" s="107"/>
      <c r="W33" s="431"/>
      <c r="X33" s="431"/>
    </row>
    <row r="34" spans="1:24" s="184" customFormat="1" ht="8.1" customHeight="1">
      <c r="A34" s="195"/>
      <c r="B34" s="450"/>
      <c r="C34" s="450"/>
      <c r="D34" s="418" t="s">
        <v>100</v>
      </c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  <c r="R34" s="450"/>
      <c r="S34" s="450"/>
      <c r="T34" s="107">
        <v>0</v>
      </c>
      <c r="U34" s="107">
        <v>0</v>
      </c>
      <c r="V34" s="107">
        <v>0</v>
      </c>
      <c r="W34" s="454">
        <f>SUM(T34+U34-V34)</f>
        <v>0</v>
      </c>
      <c r="X34" s="454">
        <f t="shared" ref="X34" si="4">SUM(W34-T34)</f>
        <v>0</v>
      </c>
    </row>
    <row r="35" spans="1:24" s="184" customFormat="1" ht="8.1" customHeight="1">
      <c r="A35" s="195"/>
      <c r="B35" s="450"/>
      <c r="C35" s="450"/>
      <c r="D35" s="418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0"/>
      <c r="T35" s="107"/>
      <c r="U35" s="107"/>
      <c r="V35" s="107"/>
      <c r="W35" s="431"/>
      <c r="X35" s="431"/>
    </row>
    <row r="36" spans="1:24" s="184" customFormat="1" ht="8.1" customHeight="1">
      <c r="A36" s="195"/>
      <c r="B36" s="450"/>
      <c r="C36" s="450"/>
      <c r="D36" s="418" t="s">
        <v>101</v>
      </c>
      <c r="E36" s="450"/>
      <c r="F36" s="450"/>
      <c r="G36" s="450"/>
      <c r="H36" s="450"/>
      <c r="I36" s="450"/>
      <c r="J36" s="450"/>
      <c r="K36" s="450"/>
      <c r="L36" s="450"/>
      <c r="M36" s="450"/>
      <c r="N36" s="450"/>
      <c r="O36" s="450"/>
      <c r="P36" s="450"/>
      <c r="Q36" s="450"/>
      <c r="R36" s="450"/>
      <c r="S36" s="450"/>
      <c r="T36" s="107">
        <v>0</v>
      </c>
      <c r="U36" s="107">
        <v>0</v>
      </c>
      <c r="V36" s="107">
        <v>0</v>
      </c>
      <c r="W36" s="454">
        <f>SUM(T36+U36-V36)</f>
        <v>0</v>
      </c>
      <c r="X36" s="454">
        <f t="shared" ref="X36" si="5">SUM(W36-T36)</f>
        <v>0</v>
      </c>
    </row>
    <row r="37" spans="1:24" s="184" customFormat="1" ht="8.1" customHeight="1">
      <c r="A37" s="195"/>
      <c r="B37" s="450"/>
      <c r="C37" s="450"/>
      <c r="D37" s="418"/>
      <c r="E37" s="450"/>
      <c r="F37" s="450"/>
      <c r="G37" s="450"/>
      <c r="H37" s="450"/>
      <c r="I37" s="450"/>
      <c r="J37" s="450"/>
      <c r="K37" s="450"/>
      <c r="L37" s="450"/>
      <c r="M37" s="450"/>
      <c r="N37" s="450"/>
      <c r="O37" s="450"/>
      <c r="P37" s="450"/>
      <c r="Q37" s="450"/>
      <c r="R37" s="450"/>
      <c r="S37" s="450"/>
      <c r="T37" s="107"/>
      <c r="U37" s="107"/>
      <c r="V37" s="107"/>
      <c r="W37" s="107"/>
      <c r="X37" s="107"/>
    </row>
    <row r="38" spans="1:24" s="184" customFormat="1" ht="8.1" customHeight="1">
      <c r="A38" s="195"/>
      <c r="B38" s="420"/>
      <c r="C38" s="420"/>
      <c r="D38" s="420"/>
      <c r="E38" s="420"/>
      <c r="F38" s="420"/>
      <c r="G38" s="420"/>
      <c r="H38" s="420"/>
      <c r="I38" s="420"/>
      <c r="J38" s="420"/>
      <c r="K38" s="420"/>
      <c r="L38" s="420"/>
      <c r="M38" s="420"/>
      <c r="N38" s="420"/>
      <c r="O38" s="420"/>
      <c r="P38" s="420"/>
      <c r="Q38" s="420"/>
      <c r="R38" s="420"/>
      <c r="S38" s="420"/>
      <c r="T38" s="104"/>
      <c r="U38" s="104"/>
      <c r="V38" s="104"/>
      <c r="W38" s="104"/>
      <c r="X38" s="104"/>
    </row>
    <row r="39" spans="1:24" s="184" customFormat="1" ht="8.1" customHeight="1">
      <c r="A39" s="195"/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  <c r="S39" s="420"/>
      <c r="T39" s="104"/>
      <c r="U39" s="104"/>
      <c r="V39" s="104"/>
      <c r="W39" s="104"/>
      <c r="X39" s="104"/>
    </row>
    <row r="40" spans="1:24" s="184" customFormat="1" ht="8.1" customHeight="1">
      <c r="A40" s="195"/>
      <c r="B40" s="420"/>
      <c r="C40" s="420"/>
      <c r="D40" s="420"/>
      <c r="E40" s="420"/>
      <c r="F40" s="420"/>
      <c r="G40" s="420"/>
      <c r="H40" s="420"/>
      <c r="I40" s="420"/>
      <c r="J40" s="420"/>
      <c r="K40" s="420"/>
      <c r="L40" s="420"/>
      <c r="M40" s="420"/>
      <c r="N40" s="420"/>
      <c r="O40" s="420"/>
      <c r="P40" s="420"/>
      <c r="Q40" s="420"/>
      <c r="R40" s="420"/>
      <c r="S40" s="420"/>
      <c r="T40" s="104"/>
      <c r="U40" s="104"/>
      <c r="V40" s="104"/>
      <c r="W40" s="104"/>
      <c r="X40" s="104"/>
    </row>
    <row r="41" spans="1:24" s="184" customFormat="1" ht="8.1" customHeight="1">
      <c r="A41" s="195"/>
      <c r="B41" s="420"/>
      <c r="C41" s="420"/>
      <c r="D41" s="420"/>
      <c r="E41" s="420"/>
      <c r="F41" s="420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0"/>
      <c r="S41" s="420"/>
      <c r="T41" s="107"/>
      <c r="U41" s="107"/>
      <c r="V41" s="107"/>
      <c r="W41" s="107"/>
      <c r="X41" s="107"/>
    </row>
    <row r="42" spans="1:24" s="184" customFormat="1" ht="8.1" customHeight="1">
      <c r="A42" s="195"/>
      <c r="B42" s="420"/>
      <c r="C42" s="420"/>
      <c r="D42" s="420"/>
      <c r="E42" s="420"/>
      <c r="F42" s="420"/>
      <c r="G42" s="420"/>
      <c r="H42" s="420"/>
      <c r="I42" s="420"/>
      <c r="J42" s="420"/>
      <c r="K42" s="420"/>
      <c r="L42" s="420"/>
      <c r="M42" s="420"/>
      <c r="N42" s="420"/>
      <c r="O42" s="420"/>
      <c r="P42" s="420"/>
      <c r="Q42" s="420"/>
      <c r="R42" s="420"/>
      <c r="S42" s="420"/>
      <c r="T42" s="107"/>
      <c r="U42" s="107"/>
      <c r="V42" s="107"/>
      <c r="W42" s="107"/>
      <c r="X42" s="107"/>
    </row>
    <row r="43" spans="1:24" s="184" customFormat="1" ht="8.1" customHeight="1">
      <c r="A43" s="195"/>
      <c r="B43" s="420"/>
      <c r="C43" s="420"/>
      <c r="D43" s="420"/>
      <c r="E43" s="420"/>
      <c r="F43" s="420"/>
      <c r="G43" s="420"/>
      <c r="H43" s="420"/>
      <c r="I43" s="420"/>
      <c r="J43" s="420"/>
      <c r="K43" s="420"/>
      <c r="L43" s="420"/>
      <c r="M43" s="420"/>
      <c r="N43" s="420"/>
      <c r="O43" s="420"/>
      <c r="P43" s="420"/>
      <c r="Q43" s="420"/>
      <c r="R43" s="420"/>
      <c r="S43" s="420"/>
      <c r="T43" s="107"/>
      <c r="U43" s="107"/>
      <c r="V43" s="107"/>
      <c r="W43" s="107"/>
      <c r="X43" s="107"/>
    </row>
    <row r="44" spans="1:24" s="184" customFormat="1" ht="8.1" customHeight="1">
      <c r="A44" s="195"/>
      <c r="B44" s="420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P44" s="420"/>
      <c r="Q44" s="420"/>
      <c r="R44" s="420"/>
      <c r="S44" s="420"/>
      <c r="T44" s="107"/>
      <c r="U44" s="107"/>
      <c r="V44" s="107"/>
      <c r="W44" s="107"/>
      <c r="X44" s="107"/>
    </row>
    <row r="45" spans="1:24" s="184" customFormat="1" ht="8.1" customHeight="1">
      <c r="A45" s="195"/>
      <c r="B45" s="420"/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420"/>
      <c r="N45" s="420"/>
      <c r="O45" s="420"/>
      <c r="P45" s="420"/>
      <c r="Q45" s="420"/>
      <c r="R45" s="420"/>
      <c r="S45" s="420"/>
      <c r="T45" s="107"/>
      <c r="U45" s="107"/>
      <c r="V45" s="107"/>
      <c r="W45" s="107"/>
      <c r="X45" s="107"/>
    </row>
    <row r="46" spans="1:24" s="184" customFormat="1" ht="8.1" customHeight="1">
      <c r="A46" s="195"/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0"/>
      <c r="Q46" s="420"/>
      <c r="R46" s="420"/>
      <c r="S46" s="420"/>
      <c r="T46" s="107"/>
      <c r="U46" s="107"/>
      <c r="V46" s="107"/>
      <c r="W46" s="107"/>
      <c r="X46" s="107"/>
    </row>
    <row r="47" spans="1:24" s="184" customFormat="1" ht="8.1" customHeight="1">
      <c r="A47" s="195"/>
      <c r="B47" s="420"/>
      <c r="C47" s="420"/>
      <c r="D47" s="420"/>
      <c r="E47" s="420"/>
      <c r="F47" s="420"/>
      <c r="G47" s="420"/>
      <c r="H47" s="420"/>
      <c r="I47" s="420"/>
      <c r="J47" s="420"/>
      <c r="K47" s="420"/>
      <c r="L47" s="420"/>
      <c r="M47" s="420"/>
      <c r="N47" s="420"/>
      <c r="O47" s="420"/>
      <c r="P47" s="420"/>
      <c r="Q47" s="420"/>
      <c r="R47" s="420"/>
      <c r="S47" s="420"/>
      <c r="T47" s="107"/>
      <c r="U47" s="107"/>
      <c r="V47" s="107"/>
      <c r="W47" s="107"/>
      <c r="X47" s="107"/>
    </row>
    <row r="48" spans="1:24" s="184" customFormat="1" ht="8.1" customHeight="1">
      <c r="A48" s="195"/>
      <c r="B48" s="420"/>
      <c r="C48" s="420"/>
      <c r="D48" s="420"/>
      <c r="E48" s="420"/>
      <c r="F48" s="420"/>
      <c r="G48" s="420"/>
      <c r="H48" s="420"/>
      <c r="I48" s="420"/>
      <c r="J48" s="420"/>
      <c r="K48" s="420"/>
      <c r="L48" s="420"/>
      <c r="M48" s="420"/>
      <c r="N48" s="420"/>
      <c r="O48" s="420"/>
      <c r="P48" s="420"/>
      <c r="Q48" s="420"/>
      <c r="R48" s="420"/>
      <c r="S48" s="420"/>
      <c r="T48" s="107"/>
      <c r="U48" s="107"/>
      <c r="V48" s="107"/>
      <c r="W48" s="107"/>
      <c r="X48" s="107"/>
    </row>
    <row r="49" spans="1:24" s="184" customFormat="1" ht="8.1" customHeight="1">
      <c r="A49" s="195"/>
      <c r="B49" s="420"/>
      <c r="C49" s="420"/>
      <c r="D49" s="420"/>
      <c r="E49" s="420"/>
      <c r="F49" s="420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107"/>
      <c r="U49" s="107"/>
      <c r="V49" s="107"/>
      <c r="W49" s="107"/>
      <c r="X49" s="107"/>
    </row>
    <row r="50" spans="1:24" s="184" customFormat="1" ht="8.1" customHeight="1">
      <c r="A50" s="195"/>
      <c r="B50" s="420"/>
      <c r="C50" s="420"/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107"/>
      <c r="U50" s="107"/>
      <c r="V50" s="107"/>
      <c r="W50" s="107"/>
      <c r="X50" s="107"/>
    </row>
    <row r="51" spans="1:24" s="184" customFormat="1" ht="8.1" customHeight="1">
      <c r="A51" s="195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107"/>
      <c r="U51" s="107"/>
      <c r="V51" s="107"/>
      <c r="W51" s="107"/>
      <c r="X51" s="107"/>
    </row>
    <row r="52" spans="1:24" s="184" customFormat="1" ht="8.1" customHeight="1">
      <c r="A52" s="195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107"/>
      <c r="U52" s="107"/>
      <c r="V52" s="107"/>
      <c r="W52" s="107"/>
      <c r="X52" s="107"/>
    </row>
    <row r="53" spans="1:24" s="184" customFormat="1" ht="8.1" customHeight="1">
      <c r="A53" s="195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107"/>
      <c r="U53" s="107"/>
      <c r="V53" s="107"/>
      <c r="W53" s="107"/>
      <c r="X53" s="107"/>
    </row>
    <row r="54" spans="1:24" s="184" customFormat="1" ht="8.1" customHeight="1">
      <c r="A54" s="195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107"/>
      <c r="U54" s="107"/>
      <c r="V54" s="107"/>
      <c r="W54" s="107"/>
      <c r="X54" s="107"/>
    </row>
    <row r="55" spans="1:24" s="184" customFormat="1" ht="8.1" customHeight="1">
      <c r="A55" s="195"/>
      <c r="B55" s="450"/>
      <c r="C55" s="450"/>
      <c r="D55" s="418"/>
      <c r="E55" s="450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107"/>
      <c r="U55" s="107"/>
      <c r="V55" s="107"/>
      <c r="W55" s="107"/>
      <c r="X55" s="107"/>
    </row>
    <row r="56" spans="1:24" s="184" customFormat="1" ht="8.1" customHeight="1">
      <c r="A56" s="195"/>
      <c r="B56" s="450"/>
      <c r="C56" s="450"/>
      <c r="D56" s="418"/>
      <c r="E56" s="450"/>
      <c r="F56" s="450"/>
      <c r="G56" s="450"/>
      <c r="H56" s="450"/>
      <c r="I56" s="450"/>
      <c r="J56" s="450"/>
      <c r="K56" s="450"/>
      <c r="L56" s="450"/>
      <c r="M56" s="450"/>
      <c r="N56" s="450"/>
      <c r="O56" s="450"/>
      <c r="P56" s="450"/>
      <c r="Q56" s="450"/>
      <c r="R56" s="450"/>
      <c r="S56" s="450"/>
      <c r="T56" s="107"/>
      <c r="U56" s="107"/>
      <c r="V56" s="107"/>
      <c r="W56" s="107"/>
      <c r="X56" s="107"/>
    </row>
    <row r="57" spans="1:24" s="184" customFormat="1" ht="8.1" customHeight="1">
      <c r="A57" s="195"/>
      <c r="B57" s="420"/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420"/>
      <c r="N57" s="420"/>
      <c r="O57" s="420"/>
      <c r="P57" s="420"/>
      <c r="Q57" s="420"/>
      <c r="R57" s="420"/>
      <c r="S57" s="420"/>
      <c r="T57" s="104"/>
      <c r="U57" s="104"/>
      <c r="V57" s="104"/>
      <c r="W57" s="104"/>
      <c r="X57" s="104"/>
    </row>
    <row r="58" spans="1:24" s="184" customFormat="1" ht="8.1" customHeight="1">
      <c r="A58" s="195"/>
      <c r="B58" s="450"/>
      <c r="C58" s="450"/>
      <c r="D58" s="418"/>
      <c r="E58" s="450"/>
      <c r="F58" s="450"/>
      <c r="G58" s="450"/>
      <c r="H58" s="450"/>
      <c r="I58" s="450"/>
      <c r="J58" s="450"/>
      <c r="K58" s="450"/>
      <c r="L58" s="450"/>
      <c r="M58" s="450"/>
      <c r="N58" s="450"/>
      <c r="O58" s="450"/>
      <c r="P58" s="450"/>
      <c r="Q58" s="450"/>
      <c r="R58" s="450"/>
      <c r="S58" s="450"/>
      <c r="T58" s="107"/>
      <c r="U58" s="107"/>
      <c r="V58" s="107"/>
      <c r="W58" s="107"/>
      <c r="X58" s="107"/>
    </row>
    <row r="59" spans="1:24" s="184" customFormat="1" ht="8.1" customHeight="1">
      <c r="A59" s="195"/>
      <c r="B59" s="450"/>
      <c r="C59" s="450"/>
      <c r="D59" s="418"/>
      <c r="E59" s="450"/>
      <c r="F59" s="450"/>
      <c r="G59" s="450"/>
      <c r="H59" s="450"/>
      <c r="I59" s="450"/>
      <c r="J59" s="450"/>
      <c r="K59" s="450"/>
      <c r="L59" s="450"/>
      <c r="M59" s="450"/>
      <c r="N59" s="450"/>
      <c r="O59" s="450"/>
      <c r="P59" s="450"/>
      <c r="Q59" s="450"/>
      <c r="R59" s="450"/>
      <c r="S59" s="450"/>
      <c r="T59" s="107"/>
      <c r="U59" s="107"/>
      <c r="V59" s="107"/>
      <c r="W59" s="107"/>
      <c r="X59" s="107"/>
    </row>
    <row r="60" spans="1:24" s="184" customFormat="1" ht="8.1" customHeight="1">
      <c r="A60" s="195"/>
      <c r="B60" s="450"/>
      <c r="C60" s="450"/>
      <c r="D60" s="418"/>
      <c r="E60" s="450"/>
      <c r="F60" s="450"/>
      <c r="G60" s="450"/>
      <c r="H60" s="450"/>
      <c r="I60" s="450"/>
      <c r="J60" s="450"/>
      <c r="K60" s="450"/>
      <c r="L60" s="450"/>
      <c r="M60" s="450"/>
      <c r="N60" s="450"/>
      <c r="O60" s="450"/>
      <c r="P60" s="450"/>
      <c r="Q60" s="450"/>
      <c r="R60" s="450"/>
      <c r="S60" s="450"/>
      <c r="T60" s="107"/>
      <c r="U60" s="107"/>
      <c r="V60" s="107"/>
      <c r="W60" s="107"/>
      <c r="X60" s="107"/>
    </row>
    <row r="61" spans="1:24" s="184" customFormat="1" ht="8.1" customHeight="1">
      <c r="A61" s="195"/>
      <c r="B61" s="450"/>
      <c r="C61" s="450"/>
      <c r="D61" s="418"/>
      <c r="E61" s="450"/>
      <c r="F61" s="450"/>
      <c r="G61" s="450"/>
      <c r="H61" s="450"/>
      <c r="I61" s="450"/>
      <c r="J61" s="450"/>
      <c r="K61" s="450"/>
      <c r="L61" s="450"/>
      <c r="M61" s="450"/>
      <c r="N61" s="450"/>
      <c r="O61" s="450"/>
      <c r="P61" s="450"/>
      <c r="Q61" s="450"/>
      <c r="R61" s="450"/>
      <c r="S61" s="450"/>
      <c r="T61" s="107"/>
      <c r="U61" s="107"/>
      <c r="V61" s="107"/>
      <c r="W61" s="107"/>
      <c r="X61" s="107"/>
    </row>
    <row r="62" spans="1:24" s="184" customFormat="1" ht="8.1" customHeight="1">
      <c r="A62" s="195"/>
      <c r="B62" s="420"/>
      <c r="C62" s="420"/>
      <c r="D62" s="420"/>
      <c r="E62" s="420"/>
      <c r="F62" s="420"/>
      <c r="G62" s="420"/>
      <c r="H62" s="420"/>
      <c r="I62" s="420"/>
      <c r="J62" s="420"/>
      <c r="K62" s="420"/>
      <c r="L62" s="420"/>
      <c r="M62" s="420"/>
      <c r="N62" s="420"/>
      <c r="O62" s="420"/>
      <c r="P62" s="420"/>
      <c r="Q62" s="420"/>
      <c r="R62" s="420"/>
      <c r="S62" s="420"/>
      <c r="T62" s="104"/>
      <c r="U62" s="104"/>
      <c r="V62" s="104"/>
      <c r="W62" s="104"/>
      <c r="X62" s="104"/>
    </row>
    <row r="63" spans="1:24" s="184" customFormat="1" ht="8.1" customHeight="1">
      <c r="A63" s="195"/>
      <c r="B63" s="450"/>
      <c r="C63" s="450"/>
      <c r="D63" s="418"/>
      <c r="E63" s="450"/>
      <c r="F63" s="450"/>
      <c r="G63" s="450"/>
      <c r="H63" s="450"/>
      <c r="I63" s="450"/>
      <c r="J63" s="450"/>
      <c r="K63" s="450"/>
      <c r="L63" s="450"/>
      <c r="M63" s="450"/>
      <c r="N63" s="450"/>
      <c r="O63" s="450"/>
      <c r="P63" s="450"/>
      <c r="Q63" s="450"/>
      <c r="R63" s="450"/>
      <c r="S63" s="450"/>
      <c r="T63" s="107"/>
      <c r="U63" s="107"/>
      <c r="V63" s="107"/>
      <c r="W63" s="107"/>
      <c r="X63" s="107"/>
    </row>
    <row r="64" spans="1:24" s="184" customFormat="1" ht="8.1" customHeight="1">
      <c r="A64" s="195"/>
      <c r="B64" s="450"/>
      <c r="C64" s="450"/>
      <c r="D64" s="418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450"/>
      <c r="P64" s="450"/>
      <c r="Q64" s="450"/>
      <c r="R64" s="450"/>
      <c r="S64" s="450"/>
      <c r="T64" s="107"/>
      <c r="U64" s="107"/>
      <c r="V64" s="107"/>
      <c r="W64" s="107"/>
      <c r="X64" s="107"/>
    </row>
    <row r="65" spans="1:26" s="184" customFormat="1" ht="8.1" customHeight="1">
      <c r="A65" s="195"/>
      <c r="B65" s="450"/>
      <c r="C65" s="450"/>
      <c r="D65" s="418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450"/>
      <c r="Q65" s="450"/>
      <c r="R65" s="450"/>
      <c r="S65" s="450"/>
      <c r="T65" s="107"/>
      <c r="U65" s="107"/>
      <c r="V65" s="107"/>
      <c r="W65" s="107"/>
      <c r="X65" s="107"/>
    </row>
    <row r="66" spans="1:26" s="184" customFormat="1" ht="8.1" customHeight="1">
      <c r="A66" s="195"/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104"/>
      <c r="U66" s="104"/>
      <c r="V66" s="104"/>
      <c r="W66" s="104"/>
      <c r="X66" s="104"/>
      <c r="Z66" s="266">
        <f>W67-EF_02!AC41</f>
        <v>0</v>
      </c>
    </row>
    <row r="67" spans="1:26" s="184" customFormat="1" ht="8.1" customHeight="1">
      <c r="A67" s="195"/>
      <c r="B67" s="453"/>
      <c r="C67" s="453" t="s">
        <v>9</v>
      </c>
      <c r="D67" s="453"/>
      <c r="E67" s="453"/>
      <c r="F67" s="453"/>
      <c r="G67" s="453"/>
      <c r="H67" s="453"/>
      <c r="I67" s="453"/>
      <c r="J67" s="453"/>
      <c r="K67" s="453"/>
      <c r="L67" s="453"/>
      <c r="M67" s="453"/>
      <c r="N67" s="453"/>
      <c r="O67" s="453"/>
      <c r="P67" s="453"/>
      <c r="Q67" s="453"/>
      <c r="R67" s="453"/>
      <c r="S67" s="453"/>
      <c r="T67" s="434">
        <f>SUM(T70+T72+T74+T76+T78+T80+T82+T84+T86)</f>
        <v>7423.6</v>
      </c>
      <c r="U67" s="434">
        <f>SUM(U70+U72+U74+U76+U78+U80+U82+U84+U86)</f>
        <v>7558</v>
      </c>
      <c r="V67" s="434">
        <f>SUM(V70+V72+V74+V76+V78+V80+V82+V84+V86)</f>
        <v>2647.3</v>
      </c>
      <c r="W67" s="434">
        <f>SUM(W70+W72+W74+W76+W78+W80+W82+W84+W86)</f>
        <v>12334.299999999996</v>
      </c>
      <c r="X67" s="434">
        <f>SUM(X70+X72+X74+X76+X78+X80+X82+X84+X86)</f>
        <v>4910.699999999998</v>
      </c>
      <c r="Z67" s="184" t="b">
        <f>EXACT(W67,EF_02!AC41)</f>
        <v>1</v>
      </c>
    </row>
    <row r="68" spans="1:26" s="184" customFormat="1" ht="8.1" customHeight="1">
      <c r="A68" s="195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53"/>
      <c r="R68" s="453"/>
      <c r="S68" s="453"/>
      <c r="T68" s="107"/>
      <c r="U68" s="107"/>
      <c r="V68" s="107"/>
      <c r="W68" s="431"/>
      <c r="X68" s="431"/>
    </row>
    <row r="69" spans="1:26" s="184" customFormat="1" ht="8.1" customHeight="1">
      <c r="A69" s="195"/>
      <c r="B69" s="453"/>
      <c r="C69" s="453"/>
      <c r="D69" s="453"/>
      <c r="E69" s="453"/>
      <c r="F69" s="453"/>
      <c r="G69" s="453"/>
      <c r="H69" s="453"/>
      <c r="I69" s="453"/>
      <c r="J69" s="453"/>
      <c r="K69" s="453"/>
      <c r="L69" s="453"/>
      <c r="M69" s="453"/>
      <c r="N69" s="453"/>
      <c r="O69" s="453"/>
      <c r="P69" s="453"/>
      <c r="Q69" s="453"/>
      <c r="R69" s="453"/>
      <c r="S69" s="453"/>
      <c r="T69" s="107"/>
      <c r="U69" s="107"/>
      <c r="V69" s="107"/>
      <c r="W69" s="431"/>
      <c r="X69" s="431"/>
    </row>
    <row r="70" spans="1:26" s="184" customFormat="1" ht="8.1" customHeight="1">
      <c r="A70" s="195"/>
      <c r="B70" s="450"/>
      <c r="C70" s="450"/>
      <c r="D70" s="420" t="s">
        <v>170</v>
      </c>
      <c r="E70" s="450"/>
      <c r="F70" s="450"/>
      <c r="G70" s="450"/>
      <c r="H70" s="450"/>
      <c r="I70" s="450"/>
      <c r="J70" s="450"/>
      <c r="K70" s="450"/>
      <c r="L70" s="450"/>
      <c r="M70" s="450"/>
      <c r="N70" s="450"/>
      <c r="O70" s="450"/>
      <c r="P70" s="450"/>
      <c r="Q70" s="450"/>
      <c r="R70" s="450"/>
      <c r="S70" s="450"/>
      <c r="T70" s="107">
        <v>0</v>
      </c>
      <c r="U70" s="107">
        <v>0</v>
      </c>
      <c r="V70" s="107">
        <v>0</v>
      </c>
      <c r="W70" s="454">
        <f>SUM(T70+U70-V70)</f>
        <v>0</v>
      </c>
      <c r="X70" s="454">
        <f t="shared" ref="X70" si="6">SUM(W70-T70)</f>
        <v>0</v>
      </c>
    </row>
    <row r="71" spans="1:26" s="184" customFormat="1" ht="8.1" customHeight="1">
      <c r="A71" s="195"/>
      <c r="B71" s="450"/>
      <c r="C71" s="450"/>
      <c r="D71" s="420"/>
      <c r="E71" s="450"/>
      <c r="F71" s="450"/>
      <c r="G71" s="450"/>
      <c r="H71" s="450"/>
      <c r="I71" s="450"/>
      <c r="J71" s="450"/>
      <c r="K71" s="450"/>
      <c r="L71" s="450"/>
      <c r="M71" s="450"/>
      <c r="N71" s="450"/>
      <c r="O71" s="450"/>
      <c r="P71" s="450"/>
      <c r="Q71" s="450"/>
      <c r="R71" s="450"/>
      <c r="S71" s="450"/>
      <c r="T71" s="107"/>
      <c r="U71" s="107"/>
      <c r="V71" s="107"/>
      <c r="W71" s="431"/>
      <c r="X71" s="431"/>
    </row>
    <row r="72" spans="1:26" s="184" customFormat="1" ht="8.1" customHeight="1">
      <c r="A72" s="195"/>
      <c r="B72" s="450"/>
      <c r="C72" s="450"/>
      <c r="D72" s="420" t="s">
        <v>102</v>
      </c>
      <c r="E72" s="450"/>
      <c r="F72" s="450"/>
      <c r="G72" s="450"/>
      <c r="H72" s="450"/>
      <c r="I72" s="450"/>
      <c r="J72" s="450"/>
      <c r="K72" s="450"/>
      <c r="L72" s="450"/>
      <c r="M72" s="450"/>
      <c r="N72" s="450"/>
      <c r="O72" s="450"/>
      <c r="P72" s="450"/>
      <c r="Q72" s="450"/>
      <c r="R72" s="450"/>
      <c r="S72" s="450"/>
      <c r="T72" s="107">
        <v>0</v>
      </c>
      <c r="U72" s="107">
        <v>0</v>
      </c>
      <c r="V72" s="107">
        <v>0</v>
      </c>
      <c r="W72" s="454">
        <f>SUM(T72+U72-V72)</f>
        <v>0</v>
      </c>
      <c r="X72" s="454">
        <f t="shared" ref="X72" si="7">SUM(W72-T72)</f>
        <v>0</v>
      </c>
    </row>
    <row r="73" spans="1:26" s="184" customFormat="1" ht="8.1" customHeight="1">
      <c r="A73" s="195"/>
      <c r="B73" s="450"/>
      <c r="C73" s="450"/>
      <c r="D73" s="420"/>
      <c r="E73" s="450"/>
      <c r="F73" s="450"/>
      <c r="G73" s="450"/>
      <c r="H73" s="450"/>
      <c r="I73" s="450"/>
      <c r="J73" s="450"/>
      <c r="K73" s="450"/>
      <c r="L73" s="450"/>
      <c r="M73" s="450"/>
      <c r="N73" s="450"/>
      <c r="O73" s="450"/>
      <c r="P73" s="450"/>
      <c r="Q73" s="450"/>
      <c r="R73" s="450"/>
      <c r="S73" s="450"/>
      <c r="T73" s="107"/>
      <c r="U73" s="107"/>
      <c r="V73" s="107"/>
      <c r="W73" s="431"/>
      <c r="X73" s="431"/>
    </row>
    <row r="74" spans="1:26" s="184" customFormat="1" ht="8.1" customHeight="1">
      <c r="A74" s="195"/>
      <c r="B74" s="450"/>
      <c r="C74" s="450"/>
      <c r="D74" s="420" t="s">
        <v>103</v>
      </c>
      <c r="E74" s="450"/>
      <c r="F74" s="450"/>
      <c r="G74" s="450"/>
      <c r="H74" s="450"/>
      <c r="I74" s="450"/>
      <c r="J74" s="450"/>
      <c r="K74" s="450"/>
      <c r="L74" s="450"/>
      <c r="M74" s="450"/>
      <c r="N74" s="450"/>
      <c r="O74" s="450"/>
      <c r="P74" s="450"/>
      <c r="Q74" s="450"/>
      <c r="R74" s="450"/>
      <c r="S74" s="450"/>
      <c r="T74" s="107">
        <v>0</v>
      </c>
      <c r="U74" s="107">
        <v>0</v>
      </c>
      <c r="V74" s="107">
        <v>0</v>
      </c>
      <c r="W74" s="454">
        <f>SUM(T74+U74-V74)</f>
        <v>0</v>
      </c>
      <c r="X74" s="454">
        <f t="shared" ref="X74" si="8">SUM(W74-T74)</f>
        <v>0</v>
      </c>
    </row>
    <row r="75" spans="1:26" s="184" customFormat="1" ht="8.1" customHeight="1">
      <c r="A75" s="195"/>
      <c r="B75" s="450"/>
      <c r="C75" s="450"/>
      <c r="D75" s="420"/>
      <c r="E75" s="450"/>
      <c r="F75" s="450"/>
      <c r="G75" s="450"/>
      <c r="H75" s="450"/>
      <c r="I75" s="450"/>
      <c r="J75" s="450"/>
      <c r="K75" s="450"/>
      <c r="L75" s="450"/>
      <c r="M75" s="450"/>
      <c r="N75" s="450"/>
      <c r="O75" s="450"/>
      <c r="P75" s="450"/>
      <c r="Q75" s="450"/>
      <c r="R75" s="450"/>
      <c r="S75" s="450"/>
      <c r="T75" s="107"/>
      <c r="U75" s="107"/>
      <c r="V75" s="107"/>
      <c r="W75" s="431"/>
      <c r="X75" s="431"/>
    </row>
    <row r="76" spans="1:26" s="184" customFormat="1" ht="8.1" customHeight="1">
      <c r="A76" s="195"/>
      <c r="B76" s="450"/>
      <c r="C76" s="450"/>
      <c r="D76" s="420" t="s">
        <v>104</v>
      </c>
      <c r="E76" s="450"/>
      <c r="F76" s="450"/>
      <c r="G76" s="450"/>
      <c r="H76" s="450"/>
      <c r="I76" s="450"/>
      <c r="J76" s="450"/>
      <c r="K76" s="450"/>
      <c r="L76" s="450"/>
      <c r="M76" s="450"/>
      <c r="N76" s="450"/>
      <c r="O76" s="450"/>
      <c r="P76" s="450"/>
      <c r="Q76" s="450"/>
      <c r="R76" s="450"/>
      <c r="S76" s="450"/>
      <c r="T76" s="107">
        <v>19362.099999999999</v>
      </c>
      <c r="U76" s="107">
        <v>7118.3</v>
      </c>
      <c r="V76" s="107">
        <v>0</v>
      </c>
      <c r="W76" s="454">
        <f>SUM(T76+U76-V76)</f>
        <v>26480.399999999998</v>
      </c>
      <c r="X76" s="454">
        <f t="shared" ref="X76" si="9">SUM(W76-T76)</f>
        <v>7118.2999999999993</v>
      </c>
    </row>
    <row r="77" spans="1:26" s="184" customFormat="1" ht="8.1" customHeight="1">
      <c r="A77" s="195"/>
      <c r="B77" s="450"/>
      <c r="C77" s="450"/>
      <c r="D77" s="42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107"/>
      <c r="U77" s="107"/>
      <c r="V77" s="107"/>
      <c r="W77" s="431"/>
      <c r="X77" s="431"/>
    </row>
    <row r="78" spans="1:26" s="184" customFormat="1" ht="8.1" customHeight="1">
      <c r="A78" s="195"/>
      <c r="B78" s="450"/>
      <c r="C78" s="450"/>
      <c r="D78" s="420" t="s">
        <v>105</v>
      </c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107">
        <v>2342.9</v>
      </c>
      <c r="U78" s="107">
        <v>439.7</v>
      </c>
      <c r="V78" s="107">
        <v>0</v>
      </c>
      <c r="W78" s="454">
        <f>SUM(T78+U78-V78)</f>
        <v>2782.6</v>
      </c>
      <c r="X78" s="454">
        <f t="shared" ref="X78" si="10">SUM(W78-T78)</f>
        <v>439.69999999999982</v>
      </c>
    </row>
    <row r="79" spans="1:26" s="184" customFormat="1" ht="8.1" customHeight="1">
      <c r="A79" s="195"/>
      <c r="B79" s="450"/>
      <c r="C79" s="450"/>
      <c r="D79" s="420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107"/>
      <c r="U79" s="107"/>
      <c r="V79" s="107"/>
      <c r="W79" s="431"/>
      <c r="X79" s="431"/>
    </row>
    <row r="80" spans="1:26" s="184" customFormat="1" ht="8.1" customHeight="1">
      <c r="A80" s="195"/>
      <c r="B80" s="450"/>
      <c r="C80" s="450"/>
      <c r="D80" s="420" t="s">
        <v>106</v>
      </c>
      <c r="E80" s="450"/>
      <c r="F80" s="450"/>
      <c r="G80" s="450"/>
      <c r="H80" s="450"/>
      <c r="I80" s="450"/>
      <c r="J80" s="450"/>
      <c r="K80" s="450"/>
      <c r="L80" s="450"/>
      <c r="M80" s="450"/>
      <c r="N80" s="450"/>
      <c r="O80" s="450"/>
      <c r="P80" s="450"/>
      <c r="Q80" s="450"/>
      <c r="R80" s="450"/>
      <c r="S80" s="450"/>
      <c r="T80" s="107">
        <v>-14281.4</v>
      </c>
      <c r="U80" s="107">
        <v>0</v>
      </c>
      <c r="V80" s="107">
        <v>2647.3</v>
      </c>
      <c r="W80" s="454">
        <f>SUM(T80+U80-V80)</f>
        <v>-16928.7</v>
      </c>
      <c r="X80" s="454">
        <f t="shared" ref="X80" si="11">SUM(W80-T80)</f>
        <v>-2647.3000000000011</v>
      </c>
    </row>
    <row r="81" spans="1:25" s="184" customFormat="1" ht="8.1" customHeight="1">
      <c r="A81" s="195"/>
      <c r="B81" s="450"/>
      <c r="C81" s="450"/>
      <c r="D81" s="420"/>
      <c r="E81" s="450"/>
      <c r="F81" s="450"/>
      <c r="G81" s="450"/>
      <c r="H81" s="450"/>
      <c r="I81" s="450"/>
      <c r="J81" s="450"/>
      <c r="K81" s="450"/>
      <c r="L81" s="450"/>
      <c r="M81" s="450"/>
      <c r="N81" s="450"/>
      <c r="O81" s="450"/>
      <c r="P81" s="450"/>
      <c r="Q81" s="450"/>
      <c r="R81" s="450"/>
      <c r="S81" s="450"/>
      <c r="T81" s="107"/>
      <c r="U81" s="107"/>
      <c r="V81" s="107"/>
      <c r="W81" s="431"/>
      <c r="X81" s="431"/>
    </row>
    <row r="82" spans="1:25" s="184" customFormat="1" ht="8.1" customHeight="1">
      <c r="A82" s="195"/>
      <c r="B82" s="450"/>
      <c r="C82" s="450"/>
      <c r="D82" s="420" t="s">
        <v>107</v>
      </c>
      <c r="E82" s="450"/>
      <c r="F82" s="450"/>
      <c r="G82" s="450"/>
      <c r="H82" s="450"/>
      <c r="I82" s="450"/>
      <c r="J82" s="450"/>
      <c r="K82" s="450"/>
      <c r="L82" s="450"/>
      <c r="M82" s="450"/>
      <c r="N82" s="450"/>
      <c r="O82" s="450"/>
      <c r="P82" s="450"/>
      <c r="Q82" s="450"/>
      <c r="R82" s="450"/>
      <c r="S82" s="450"/>
      <c r="T82" s="107">
        <v>0</v>
      </c>
      <c r="U82" s="107">
        <v>0</v>
      </c>
      <c r="V82" s="107">
        <v>0</v>
      </c>
      <c r="W82" s="454">
        <f>SUM(T82+U82-V82)</f>
        <v>0</v>
      </c>
      <c r="X82" s="454">
        <f t="shared" ref="X82" si="12">SUM(W82-T82)</f>
        <v>0</v>
      </c>
    </row>
    <row r="83" spans="1:25" s="184" customFormat="1" ht="8.1" customHeight="1">
      <c r="A83" s="195"/>
      <c r="B83" s="450"/>
      <c r="C83" s="450"/>
      <c r="D83" s="420"/>
      <c r="E83" s="450"/>
      <c r="F83" s="450"/>
      <c r="G83" s="450"/>
      <c r="H83" s="450"/>
      <c r="I83" s="450"/>
      <c r="J83" s="450"/>
      <c r="K83" s="450"/>
      <c r="L83" s="450"/>
      <c r="M83" s="450"/>
      <c r="N83" s="450"/>
      <c r="O83" s="450"/>
      <c r="P83" s="450"/>
      <c r="Q83" s="450"/>
      <c r="R83" s="450"/>
      <c r="S83" s="450"/>
      <c r="T83" s="107"/>
      <c r="U83" s="107"/>
      <c r="V83" s="107"/>
      <c r="W83" s="431"/>
      <c r="X83" s="431"/>
    </row>
    <row r="84" spans="1:25" s="184" customFormat="1" ht="8.1" customHeight="1">
      <c r="A84" s="195"/>
      <c r="B84" s="450"/>
      <c r="C84" s="450"/>
      <c r="D84" s="420" t="s">
        <v>108</v>
      </c>
      <c r="E84" s="450"/>
      <c r="F84" s="450"/>
      <c r="G84" s="450"/>
      <c r="H84" s="450"/>
      <c r="I84" s="450"/>
      <c r="J84" s="450"/>
      <c r="K84" s="450"/>
      <c r="L84" s="450"/>
      <c r="M84" s="450"/>
      <c r="N84" s="450"/>
      <c r="O84" s="450"/>
      <c r="P84" s="450"/>
      <c r="Q84" s="450"/>
      <c r="R84" s="450"/>
      <c r="S84" s="450"/>
      <c r="T84" s="107">
        <v>0</v>
      </c>
      <c r="U84" s="107">
        <v>0</v>
      </c>
      <c r="V84" s="107">
        <v>0</v>
      </c>
      <c r="W84" s="454">
        <f>SUM(T84+U84-V84)</f>
        <v>0</v>
      </c>
      <c r="X84" s="454">
        <f t="shared" ref="X84" si="13">SUM(W84-T84)</f>
        <v>0</v>
      </c>
    </row>
    <row r="85" spans="1:25" s="184" customFormat="1" ht="8.1" customHeight="1">
      <c r="A85" s="195"/>
      <c r="B85" s="450"/>
      <c r="C85" s="450"/>
      <c r="D85" s="420"/>
      <c r="E85" s="450"/>
      <c r="F85" s="450"/>
      <c r="G85" s="450"/>
      <c r="H85" s="450"/>
      <c r="I85" s="450"/>
      <c r="J85" s="450"/>
      <c r="K85" s="450"/>
      <c r="L85" s="450"/>
      <c r="M85" s="450"/>
      <c r="N85" s="450"/>
      <c r="O85" s="450"/>
      <c r="P85" s="450"/>
      <c r="Q85" s="450"/>
      <c r="R85" s="450"/>
      <c r="S85" s="450"/>
      <c r="T85" s="107"/>
      <c r="U85" s="107"/>
      <c r="V85" s="107"/>
      <c r="W85" s="431"/>
      <c r="X85" s="431"/>
    </row>
    <row r="86" spans="1:25" s="184" customFormat="1" ht="8.1" customHeight="1">
      <c r="A86" s="195"/>
      <c r="B86" s="450"/>
      <c r="C86" s="450"/>
      <c r="D86" s="420" t="s">
        <v>109</v>
      </c>
      <c r="E86" s="450"/>
      <c r="F86" s="450"/>
      <c r="G86" s="450"/>
      <c r="H86" s="450"/>
      <c r="I86" s="450"/>
      <c r="J86" s="450"/>
      <c r="K86" s="450"/>
      <c r="L86" s="450"/>
      <c r="M86" s="450"/>
      <c r="N86" s="450"/>
      <c r="O86" s="450"/>
      <c r="P86" s="450"/>
      <c r="Q86" s="450"/>
      <c r="R86" s="450"/>
      <c r="S86" s="450"/>
      <c r="T86" s="107">
        <v>0</v>
      </c>
      <c r="U86" s="107">
        <v>0</v>
      </c>
      <c r="V86" s="107">
        <v>0</v>
      </c>
      <c r="W86" s="454">
        <f>SUM(T86+U86-V86)</f>
        <v>0</v>
      </c>
      <c r="X86" s="454">
        <f t="shared" ref="X86" si="14">SUM(W86-T86)</f>
        <v>0</v>
      </c>
    </row>
    <row r="87" spans="1:25" s="184" customFormat="1" ht="8.1" customHeight="1">
      <c r="A87" s="20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58"/>
      <c r="U87" s="158"/>
      <c r="V87" s="158"/>
      <c r="W87" s="158"/>
      <c r="X87" s="158"/>
      <c r="Y87" s="158"/>
    </row>
    <row r="88" spans="1:25" s="184" customFormat="1" ht="8.1" customHeight="1">
      <c r="A88" s="264"/>
    </row>
    <row r="89" spans="1:25" s="184" customFormat="1" ht="8.1" customHeight="1">
      <c r="A89" s="264"/>
    </row>
    <row r="90" spans="1:25" s="184" customFormat="1" ht="8.1" customHeight="1">
      <c r="A90" s="264"/>
    </row>
    <row r="91" spans="1:25" s="184" customFormat="1" ht="8.1" customHeight="1">
      <c r="A91" s="264"/>
    </row>
    <row r="92" spans="1:25" s="184" customFormat="1" ht="8.1" customHeight="1">
      <c r="A92" s="264"/>
    </row>
    <row r="93" spans="1:25" s="184" customFormat="1" ht="8.1" customHeight="1">
      <c r="A93" s="264"/>
    </row>
    <row r="94" spans="1:25" s="184" customFormat="1" ht="8.1" customHeight="1">
      <c r="A94" s="264"/>
    </row>
    <row r="95" spans="1:25" s="184" customFormat="1" ht="8.1" customHeight="1">
      <c r="A95" s="164" t="s">
        <v>21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</row>
    <row r="96" spans="1:25" s="184" customFormat="1" ht="8.1" customHeight="1">
      <c r="A96" s="116" t="s">
        <v>257</v>
      </c>
      <c r="B96" s="165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</row>
    <row r="97" spans="1:24" s="184" customFormat="1" ht="8.1" customHeight="1">
      <c r="A97" s="114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</row>
    <row r="98" spans="1:24" s="184" customFormat="1" ht="8.1" customHeight="1">
      <c r="A98" s="118" t="s">
        <v>31</v>
      </c>
      <c r="B98" s="165"/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</row>
    <row r="99" spans="1:24" s="184" customFormat="1" ht="8.1" customHeight="1">
      <c r="A99" s="128" t="s">
        <v>110</v>
      </c>
      <c r="X99" s="267"/>
    </row>
    <row r="100" spans="1:24" s="184" customFormat="1">
      <c r="A100" s="264"/>
    </row>
    <row r="101" spans="1:24" s="184" customFormat="1">
      <c r="A101" s="264"/>
    </row>
    <row r="102" spans="1:24" s="184" customFormat="1">
      <c r="A102" s="264"/>
    </row>
    <row r="103" spans="1:24" s="184" customFormat="1">
      <c r="A103" s="264"/>
    </row>
    <row r="104" spans="1:24" s="184" customFormat="1">
      <c r="A104" s="264"/>
    </row>
    <row r="105" spans="1:24" s="184" customFormat="1">
      <c r="A105" s="264"/>
    </row>
    <row r="106" spans="1:24" s="184" customFormat="1">
      <c r="A106" s="264"/>
    </row>
    <row r="107" spans="1:24" s="184" customFormat="1">
      <c r="A107" s="264"/>
    </row>
    <row r="108" spans="1:24" s="184" customFormat="1">
      <c r="A108" s="264"/>
    </row>
    <row r="109" spans="1:24" s="184" customFormat="1">
      <c r="A109" s="264"/>
    </row>
  </sheetData>
  <sheetProtection password="C3D2" sheet="1" scenarios="1"/>
  <printOptions horizontalCentered="1"/>
  <pageMargins left="0" right="0" top="0.59055118110236227" bottom="0" header="0" footer="0"/>
  <pageSetup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EF_01</vt:lpstr>
      <vt:lpstr>EF_02</vt:lpstr>
      <vt:lpstr>EF_03</vt:lpstr>
      <vt:lpstr>EF_04</vt:lpstr>
      <vt:lpstr>EF_08</vt:lpstr>
      <vt:lpstr>EF_09</vt:lpstr>
      <vt:lpstr>EF_10</vt:lpstr>
      <vt:lpstr>EF_11</vt:lpstr>
      <vt:lpstr>EF_12</vt:lpstr>
      <vt:lpstr>EP_01</vt:lpstr>
      <vt:lpstr>EP_02</vt:lpstr>
      <vt:lpstr>EP_03</vt:lpstr>
      <vt:lpstr>EP_04</vt:lpstr>
      <vt:lpstr>EP_05</vt:lpstr>
      <vt:lpstr>Hoja1</vt:lpstr>
      <vt:lpstr>EF_01!Área_de_impresión</vt:lpstr>
      <vt:lpstr>EF_02!Área_de_impresión</vt:lpstr>
      <vt:lpstr>EF_03!Área_de_impresión</vt:lpstr>
      <vt:lpstr>EF_04!Área_de_impresión</vt:lpstr>
      <vt:lpstr>EF_08!Área_de_impresión</vt:lpstr>
      <vt:lpstr>EF_09!Área_de_impresión</vt:lpstr>
      <vt:lpstr>EF_10!Área_de_impresión</vt:lpstr>
      <vt:lpstr>EF_11!Área_de_impresión</vt:lpstr>
      <vt:lpstr>EF_12!Área_de_impresión</vt:lpstr>
      <vt:lpstr>EP_01!Área_de_impresión</vt:lpstr>
      <vt:lpstr>EP_02!Área_de_impresión</vt:lpstr>
      <vt:lpstr>EP_03!Área_de_impresión</vt:lpstr>
      <vt:lpstr>EP_04!Área_de_impresión</vt:lpstr>
      <vt:lpstr>EP_05!Área_de_impresión</vt:lpstr>
      <vt:lpstr>EF_12!Títulos_a_imprimir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Sandra.Mota</cp:lastModifiedBy>
  <cp:lastPrinted>2015-05-04T17:35:20Z</cp:lastPrinted>
  <dcterms:created xsi:type="dcterms:W3CDTF">2013-01-16T23:17:51Z</dcterms:created>
  <dcterms:modified xsi:type="dcterms:W3CDTF">2015-06-19T19:50:16Z</dcterms:modified>
</cp:coreProperties>
</file>